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G285" i="1"/>
  <c r="G599"/>
  <c r="G584"/>
  <c r="F584"/>
  <c r="G462"/>
  <c r="F462"/>
  <c r="G370"/>
  <c r="G320"/>
  <c r="G193"/>
  <c r="G138"/>
  <c r="G127"/>
  <c r="F127"/>
  <c r="F91"/>
  <c r="G91"/>
  <c r="G45"/>
  <c r="F45"/>
  <c r="G43"/>
  <c r="F43"/>
  <c r="F47"/>
  <c r="G173"/>
  <c r="F173"/>
  <c r="G597"/>
  <c r="G595"/>
  <c r="G592"/>
  <c r="G590"/>
  <c r="G587"/>
  <c r="F587"/>
  <c r="G582"/>
  <c r="G579"/>
  <c r="G575"/>
  <c r="G573"/>
  <c r="G571"/>
  <c r="G569"/>
  <c r="G566"/>
  <c r="F566"/>
  <c r="G564"/>
  <c r="G562"/>
  <c r="G560"/>
  <c r="G558"/>
  <c r="G556"/>
  <c r="G553"/>
  <c r="F553"/>
  <c r="F558"/>
  <c r="F556"/>
  <c r="G551"/>
  <c r="F551"/>
  <c r="G549"/>
  <c r="G547"/>
  <c r="G545"/>
  <c r="F545"/>
  <c r="G543"/>
  <c r="F543"/>
  <c r="G541"/>
  <c r="G539"/>
  <c r="G532"/>
  <c r="G530"/>
  <c r="G528"/>
  <c r="G526"/>
  <c r="G524"/>
  <c r="G522"/>
  <c r="G519"/>
  <c r="G517"/>
  <c r="G514"/>
  <c r="G512"/>
  <c r="G510"/>
  <c r="G508"/>
  <c r="G506"/>
  <c r="G504"/>
  <c r="G502"/>
  <c r="G500"/>
  <c r="G495"/>
  <c r="G493"/>
  <c r="G489"/>
  <c r="G487"/>
  <c r="G484"/>
  <c r="G483" s="1"/>
  <c r="G482" s="1"/>
  <c r="G480"/>
  <c r="G476"/>
  <c r="G474"/>
  <c r="G472"/>
  <c r="G470"/>
  <c r="G468"/>
  <c r="G464"/>
  <c r="G458"/>
  <c r="G456"/>
  <c r="F456"/>
  <c r="G454"/>
  <c r="G452"/>
  <c r="G450"/>
  <c r="G446"/>
  <c r="G445" s="1"/>
  <c r="G442"/>
  <c r="G441" s="1"/>
  <c r="G438"/>
  <c r="G435"/>
  <c r="G433"/>
  <c r="G430"/>
  <c r="G427"/>
  <c r="G424"/>
  <c r="G422"/>
  <c r="G420"/>
  <c r="F420"/>
  <c r="G417"/>
  <c r="F417"/>
  <c r="G415"/>
  <c r="G411"/>
  <c r="G409"/>
  <c r="G405"/>
  <c r="G403"/>
  <c r="G401"/>
  <c r="F405"/>
  <c r="F403"/>
  <c r="F401"/>
  <c r="G399"/>
  <c r="G397"/>
  <c r="G395"/>
  <c r="G393"/>
  <c r="F393"/>
  <c r="G390"/>
  <c r="G385"/>
  <c r="G382"/>
  <c r="G380"/>
  <c r="G378"/>
  <c r="G376"/>
  <c r="F382"/>
  <c r="F380"/>
  <c r="F378"/>
  <c r="F376"/>
  <c r="G374"/>
  <c r="G372"/>
  <c r="F372"/>
  <c r="G368"/>
  <c r="G366"/>
  <c r="G364"/>
  <c r="G362"/>
  <c r="G360"/>
  <c r="G357"/>
  <c r="F357"/>
  <c r="G355"/>
  <c r="G353"/>
  <c r="G351"/>
  <c r="G349"/>
  <c r="G347"/>
  <c r="G345"/>
  <c r="G343"/>
  <c r="G341"/>
  <c r="F341"/>
  <c r="G339"/>
  <c r="F339"/>
  <c r="G337"/>
  <c r="G335"/>
  <c r="G333"/>
  <c r="G331"/>
  <c r="F331"/>
  <c r="G329"/>
  <c r="G327"/>
  <c r="G324"/>
  <c r="G322"/>
  <c r="G318"/>
  <c r="F320"/>
  <c r="F318"/>
  <c r="G312"/>
  <c r="F312"/>
  <c r="G316"/>
  <c r="G314"/>
  <c r="G310"/>
  <c r="G308"/>
  <c r="G306"/>
  <c r="G303"/>
  <c r="G301"/>
  <c r="G298"/>
  <c r="G294"/>
  <c r="G292"/>
  <c r="G288"/>
  <c r="G281"/>
  <c r="G279"/>
  <c r="G277"/>
  <c r="G272"/>
  <c r="G270"/>
  <c r="F270"/>
  <c r="G268"/>
  <c r="G264"/>
  <c r="G262"/>
  <c r="G258"/>
  <c r="G257" s="1"/>
  <c r="G251"/>
  <c r="G249"/>
  <c r="G244"/>
  <c r="F244"/>
  <c r="G239"/>
  <c r="G237"/>
  <c r="G235"/>
  <c r="G233"/>
  <c r="G231"/>
  <c r="G229"/>
  <c r="G226"/>
  <c r="G224"/>
  <c r="G222"/>
  <c r="G219"/>
  <c r="G217"/>
  <c r="G214"/>
  <c r="G210"/>
  <c r="F210"/>
  <c r="G207"/>
  <c r="G206" s="1"/>
  <c r="G204"/>
  <c r="G202"/>
  <c r="F202"/>
  <c r="G199"/>
  <c r="G196"/>
  <c r="G192"/>
  <c r="G188"/>
  <c r="F188"/>
  <c r="G190"/>
  <c r="G186"/>
  <c r="G184"/>
  <c r="G284" l="1"/>
  <c r="G267"/>
  <c r="G408"/>
  <c r="G407" s="1"/>
  <c r="G449"/>
  <c r="G492"/>
  <c r="G538"/>
  <c r="G359"/>
  <c r="G384"/>
  <c r="G461"/>
  <c r="G460" s="1"/>
  <c r="G568"/>
  <c r="G516"/>
  <c r="G499"/>
  <c r="G486"/>
  <c r="G392"/>
  <c r="G326"/>
  <c r="G305"/>
  <c r="G261"/>
  <c r="G260" s="1"/>
  <c r="G248"/>
  <c r="G213"/>
  <c r="G182"/>
  <c r="G181" s="1"/>
  <c r="G177"/>
  <c r="F177"/>
  <c r="G179"/>
  <c r="G165"/>
  <c r="F165"/>
  <c r="G158"/>
  <c r="G171"/>
  <c r="G170" s="1"/>
  <c r="G167"/>
  <c r="G163"/>
  <c r="G160"/>
  <c r="F160"/>
  <c r="F158"/>
  <c r="G156"/>
  <c r="G154"/>
  <c r="G152"/>
  <c r="G148"/>
  <c r="G143"/>
  <c r="G141"/>
  <c r="G135"/>
  <c r="G129"/>
  <c r="G125"/>
  <c r="G123"/>
  <c r="G121"/>
  <c r="G119"/>
  <c r="F119"/>
  <c r="G117"/>
  <c r="F117"/>
  <c r="G114"/>
  <c r="G112"/>
  <c r="G110"/>
  <c r="G107"/>
  <c r="G103"/>
  <c r="F100"/>
  <c r="G100"/>
  <c r="G97"/>
  <c r="G95"/>
  <c r="F95"/>
  <c r="G93"/>
  <c r="G85"/>
  <c r="G82"/>
  <c r="G79"/>
  <c r="F79"/>
  <c r="G77"/>
  <c r="F77"/>
  <c r="G74"/>
  <c r="G68"/>
  <c r="G66"/>
  <c r="G64"/>
  <c r="F66"/>
  <c r="F64"/>
  <c r="G60"/>
  <c r="G58"/>
  <c r="G56"/>
  <c r="G54"/>
  <c r="F54"/>
  <c r="G52"/>
  <c r="G50"/>
  <c r="G47"/>
  <c r="G491" l="1"/>
  <c r="G73"/>
  <c r="G147"/>
  <c r="G146" s="1"/>
  <c r="G283"/>
  <c r="G116"/>
  <c r="G109"/>
  <c r="G99"/>
  <c r="G41"/>
  <c r="G38" s="1"/>
  <c r="G39"/>
  <c r="G32"/>
  <c r="G29"/>
  <c r="G26"/>
  <c r="G18"/>
  <c r="G15"/>
  <c r="G12"/>
  <c r="G9"/>
  <c r="G6"/>
  <c r="G23"/>
  <c r="F23"/>
  <c r="G5" l="1"/>
  <c r="G36"/>
  <c r="F36"/>
  <c r="G242"/>
  <c r="G246"/>
  <c r="G275"/>
  <c r="G274" s="1"/>
  <c r="G266" s="1"/>
  <c r="F275"/>
  <c r="G34"/>
  <c r="G195"/>
  <c r="G169" s="1"/>
  <c r="G228" l="1"/>
  <c r="G212" s="1"/>
  <c r="G4"/>
  <c r="F599"/>
  <c r="F597"/>
  <c r="F595"/>
  <c r="F592"/>
  <c r="F590"/>
  <c r="F582"/>
  <c r="F579"/>
  <c r="F575"/>
  <c r="F573"/>
  <c r="F571"/>
  <c r="F569"/>
  <c r="F564"/>
  <c r="F562"/>
  <c r="F560"/>
  <c r="F549"/>
  <c r="F547"/>
  <c r="F541"/>
  <c r="F539"/>
  <c r="F532"/>
  <c r="F530"/>
  <c r="F528"/>
  <c r="F526"/>
  <c r="F524"/>
  <c r="F522"/>
  <c r="F519"/>
  <c r="F517"/>
  <c r="F514"/>
  <c r="F512"/>
  <c r="F510"/>
  <c r="F508"/>
  <c r="F506"/>
  <c r="F504"/>
  <c r="F502"/>
  <c r="F500"/>
  <c r="F495"/>
  <c r="F493"/>
  <c r="F489"/>
  <c r="F487"/>
  <c r="F484"/>
  <c r="F483" s="1"/>
  <c r="F482" s="1"/>
  <c r="F480"/>
  <c r="F476"/>
  <c r="F474"/>
  <c r="F472"/>
  <c r="F470"/>
  <c r="F468"/>
  <c r="F464"/>
  <c r="F458"/>
  <c r="F454"/>
  <c r="F452"/>
  <c r="F450"/>
  <c r="F446"/>
  <c r="F445" s="1"/>
  <c r="F442"/>
  <c r="F441" s="1"/>
  <c r="F438"/>
  <c r="F435"/>
  <c r="F433"/>
  <c r="F430"/>
  <c r="F427"/>
  <c r="F424"/>
  <c r="F422"/>
  <c r="F415"/>
  <c r="F411"/>
  <c r="F409"/>
  <c r="F399"/>
  <c r="F397"/>
  <c r="F395"/>
  <c r="F390"/>
  <c r="F385"/>
  <c r="F374"/>
  <c r="F368"/>
  <c r="F366"/>
  <c r="F364"/>
  <c r="F362"/>
  <c r="F360"/>
  <c r="F355"/>
  <c r="F353"/>
  <c r="F351"/>
  <c r="F349"/>
  <c r="F347"/>
  <c r="F345"/>
  <c r="F343"/>
  <c r="F337"/>
  <c r="F335"/>
  <c r="F333"/>
  <c r="F329"/>
  <c r="F327"/>
  <c r="F324"/>
  <c r="F322"/>
  <c r="F316"/>
  <c r="F314"/>
  <c r="F310"/>
  <c r="F308"/>
  <c r="F306"/>
  <c r="F303"/>
  <c r="F301"/>
  <c r="F298"/>
  <c r="F294"/>
  <c r="F292"/>
  <c r="F285"/>
  <c r="F281"/>
  <c r="F279"/>
  <c r="F277"/>
  <c r="F272"/>
  <c r="F268"/>
  <c r="F264"/>
  <c r="F262"/>
  <c r="F258"/>
  <c r="F257" s="1"/>
  <c r="F251"/>
  <c r="F249"/>
  <c r="F246"/>
  <c r="F242"/>
  <c r="F239"/>
  <c r="F237"/>
  <c r="F235"/>
  <c r="F233"/>
  <c r="F231"/>
  <c r="F229"/>
  <c r="F226"/>
  <c r="F224"/>
  <c r="F222"/>
  <c r="F219"/>
  <c r="F217"/>
  <c r="F214"/>
  <c r="F207"/>
  <c r="F206" s="1"/>
  <c r="F204"/>
  <c r="F199"/>
  <c r="F196"/>
  <c r="F193"/>
  <c r="F192" s="1"/>
  <c r="F190"/>
  <c r="F186"/>
  <c r="F184"/>
  <c r="F182"/>
  <c r="F179"/>
  <c r="F175"/>
  <c r="F171"/>
  <c r="F167"/>
  <c r="F163"/>
  <c r="F156"/>
  <c r="F154"/>
  <c r="F152"/>
  <c r="F148"/>
  <c r="F143"/>
  <c r="F141"/>
  <c r="F138"/>
  <c r="F135"/>
  <c r="F132"/>
  <c r="F129"/>
  <c r="F125"/>
  <c r="F123"/>
  <c r="F121"/>
  <c r="F114"/>
  <c r="F112"/>
  <c r="F110"/>
  <c r="F107"/>
  <c r="F103"/>
  <c r="F97"/>
  <c r="F93"/>
  <c r="F85"/>
  <c r="F82"/>
  <c r="F74"/>
  <c r="F68"/>
  <c r="F60"/>
  <c r="F58"/>
  <c r="F56"/>
  <c r="F52"/>
  <c r="F50"/>
  <c r="F41"/>
  <c r="F39"/>
  <c r="F34"/>
  <c r="F32"/>
  <c r="F29"/>
  <c r="F26"/>
  <c r="F18"/>
  <c r="F15"/>
  <c r="F12"/>
  <c r="F9"/>
  <c r="F6"/>
  <c r="F284" l="1"/>
  <c r="G601"/>
  <c r="F116"/>
  <c r="F181"/>
  <c r="F267"/>
  <c r="F326"/>
  <c r="F384"/>
  <c r="F38"/>
  <c r="F73"/>
  <c r="F147"/>
  <c r="F146" s="1"/>
  <c r="F170"/>
  <c r="F449"/>
  <c r="F195"/>
  <c r="F5"/>
  <c r="F568"/>
  <c r="F538"/>
  <c r="F274"/>
  <c r="F228"/>
  <c r="F248"/>
  <c r="F261"/>
  <c r="F260" s="1"/>
  <c r="F359"/>
  <c r="F392"/>
  <c r="F461"/>
  <c r="F460" s="1"/>
  <c r="F486"/>
  <c r="F499"/>
  <c r="F516"/>
  <c r="F492"/>
  <c r="F99"/>
  <c r="F109"/>
  <c r="F213"/>
  <c r="F305"/>
  <c r="F408"/>
  <c r="F407" s="1"/>
  <c r="F266" l="1"/>
  <c r="F169"/>
  <c r="F212"/>
  <c r="F491"/>
  <c r="F4"/>
  <c r="F283"/>
  <c r="E97"/>
  <c r="D97"/>
  <c r="F601" l="1"/>
  <c r="E374"/>
  <c r="D85"/>
  <c r="E85"/>
  <c r="D599" l="1"/>
  <c r="D597"/>
  <c r="D595"/>
  <c r="D592"/>
  <c r="D590"/>
  <c r="D587"/>
  <c r="D584"/>
  <c r="D582"/>
  <c r="D579"/>
  <c r="D575"/>
  <c r="D573"/>
  <c r="D571"/>
  <c r="D569"/>
  <c r="D558"/>
  <c r="D553"/>
  <c r="D547"/>
  <c r="D543"/>
  <c r="D541"/>
  <c r="D539"/>
  <c r="D532"/>
  <c r="D530"/>
  <c r="D528"/>
  <c r="D526"/>
  <c r="D524"/>
  <c r="D522"/>
  <c r="D519"/>
  <c r="D517"/>
  <c r="D512"/>
  <c r="D510"/>
  <c r="D508"/>
  <c r="D504"/>
  <c r="D500"/>
  <c r="D495"/>
  <c r="D493"/>
  <c r="D489"/>
  <c r="D487"/>
  <c r="D484"/>
  <c r="D483" s="1"/>
  <c r="D482" s="1"/>
  <c r="D480"/>
  <c r="D476"/>
  <c r="D474"/>
  <c r="D472"/>
  <c r="D470"/>
  <c r="D468"/>
  <c r="D458"/>
  <c r="D454"/>
  <c r="D452"/>
  <c r="D450"/>
  <c r="D446"/>
  <c r="D445" s="1"/>
  <c r="D442"/>
  <c r="D441" s="1"/>
  <c r="D438"/>
  <c r="D435"/>
  <c r="D433"/>
  <c r="D430"/>
  <c r="D427"/>
  <c r="D424"/>
  <c r="D422"/>
  <c r="D417"/>
  <c r="D415"/>
  <c r="D411"/>
  <c r="D409"/>
  <c r="D403"/>
  <c r="D399"/>
  <c r="D397"/>
  <c r="D395"/>
  <c r="D390"/>
  <c r="D385"/>
  <c r="D380"/>
  <c r="D376"/>
  <c r="D374"/>
  <c r="D362"/>
  <c r="D360"/>
  <c r="D355"/>
  <c r="D353"/>
  <c r="D351"/>
  <c r="D349"/>
  <c r="D347"/>
  <c r="D345"/>
  <c r="D343"/>
  <c r="D341"/>
  <c r="D339"/>
  <c r="D337"/>
  <c r="D335"/>
  <c r="D333"/>
  <c r="D331"/>
  <c r="D329"/>
  <c r="D327"/>
  <c r="D324"/>
  <c r="D322"/>
  <c r="D320"/>
  <c r="D316"/>
  <c r="D314"/>
  <c r="D310"/>
  <c r="D308"/>
  <c r="D306"/>
  <c r="D303"/>
  <c r="D301"/>
  <c r="D298"/>
  <c r="D294"/>
  <c r="D292"/>
  <c r="D285"/>
  <c r="D281"/>
  <c r="D279"/>
  <c r="D277"/>
  <c r="D272"/>
  <c r="D268"/>
  <c r="D267"/>
  <c r="D264"/>
  <c r="D262"/>
  <c r="D258"/>
  <c r="D257" s="1"/>
  <c r="D251"/>
  <c r="D249"/>
  <c r="D246"/>
  <c r="D242"/>
  <c r="D239"/>
  <c r="D237"/>
  <c r="D231"/>
  <c r="D229"/>
  <c r="D226"/>
  <c r="D224"/>
  <c r="D222"/>
  <c r="D219"/>
  <c r="D217"/>
  <c r="D214"/>
  <c r="D207"/>
  <c r="D206" s="1"/>
  <c r="D204"/>
  <c r="D199"/>
  <c r="D196"/>
  <c r="D193"/>
  <c r="D192" s="1"/>
  <c r="D190"/>
  <c r="D186"/>
  <c r="D184"/>
  <c r="D182"/>
  <c r="D179"/>
  <c r="D175"/>
  <c r="D171"/>
  <c r="D167"/>
  <c r="D163"/>
  <c r="D160"/>
  <c r="D156"/>
  <c r="D154"/>
  <c r="D152"/>
  <c r="D148"/>
  <c r="D141"/>
  <c r="D135"/>
  <c r="D129"/>
  <c r="D125"/>
  <c r="D123"/>
  <c r="D121"/>
  <c r="D114"/>
  <c r="D112"/>
  <c r="D110"/>
  <c r="D107"/>
  <c r="D103"/>
  <c r="D100"/>
  <c r="D82"/>
  <c r="D74"/>
  <c r="D68"/>
  <c r="D60"/>
  <c r="D58"/>
  <c r="D52"/>
  <c r="D50"/>
  <c r="D47"/>
  <c r="D41"/>
  <c r="D39"/>
  <c r="D29"/>
  <c r="D26"/>
  <c r="D15"/>
  <c r="D12"/>
  <c r="D9"/>
  <c r="D6"/>
  <c r="D213" l="1"/>
  <c r="D248"/>
  <c r="D274"/>
  <c r="D392"/>
  <c r="D359"/>
  <c r="D228"/>
  <c r="D147"/>
  <c r="D146" s="1"/>
  <c r="D284"/>
  <c r="D538"/>
  <c r="D486"/>
  <c r="D516"/>
  <c r="D492"/>
  <c r="D266"/>
  <c r="D261"/>
  <c r="D260" s="1"/>
  <c r="D116"/>
  <c r="D99"/>
  <c r="D73"/>
  <c r="D181"/>
  <c r="D449"/>
  <c r="D5"/>
  <c r="D499"/>
  <c r="D38"/>
  <c r="D109"/>
  <c r="D170"/>
  <c r="D195"/>
  <c r="D461"/>
  <c r="D460" s="1"/>
  <c r="D305"/>
  <c r="D408"/>
  <c r="D568"/>
  <c r="D326"/>
  <c r="E114"/>
  <c r="E268"/>
  <c r="E272"/>
  <c r="E281"/>
  <c r="E279"/>
  <c r="E277"/>
  <c r="D212" l="1"/>
  <c r="D283"/>
  <c r="D169"/>
  <c r="D491"/>
  <c r="D4"/>
  <c r="E274"/>
  <c r="E267"/>
  <c r="E264"/>
  <c r="E262"/>
  <c r="E207"/>
  <c r="E206" s="1"/>
  <c r="E204"/>
  <c r="E199"/>
  <c r="E196"/>
  <c r="E193"/>
  <c r="E192" s="1"/>
  <c r="E190"/>
  <c r="E186"/>
  <c r="E184"/>
  <c r="E182"/>
  <c r="E179"/>
  <c r="E171"/>
  <c r="E167"/>
  <c r="E163"/>
  <c r="E160"/>
  <c r="E156"/>
  <c r="E154"/>
  <c r="E152"/>
  <c r="E148"/>
  <c r="E135"/>
  <c r="E129"/>
  <c r="E123"/>
  <c r="E112"/>
  <c r="E110"/>
  <c r="E82"/>
  <c r="E68"/>
  <c r="E60"/>
  <c r="E52"/>
  <c r="E50"/>
  <c r="E47"/>
  <c r="E41"/>
  <c r="E29"/>
  <c r="E26"/>
  <c r="E15"/>
  <c r="E12"/>
  <c r="E9"/>
  <c r="E458"/>
  <c r="E454"/>
  <c r="E452"/>
  <c r="E450"/>
  <c r="E446"/>
  <c r="E445" s="1"/>
  <c r="E442"/>
  <c r="E441" s="1"/>
  <c r="E484"/>
  <c r="E483" s="1"/>
  <c r="E482" s="1"/>
  <c r="E487"/>
  <c r="E489"/>
  <c r="E493"/>
  <c r="E495"/>
  <c r="E500"/>
  <c r="E504"/>
  <c r="E508"/>
  <c r="E510"/>
  <c r="E512"/>
  <c r="E569"/>
  <c r="E571"/>
  <c r="E573"/>
  <c r="E575"/>
  <c r="E579"/>
  <c r="E582"/>
  <c r="E584"/>
  <c r="E590"/>
  <c r="E592"/>
  <c r="E595"/>
  <c r="E599"/>
  <c r="E553"/>
  <c r="E345"/>
  <c r="E558"/>
  <c r="E547"/>
  <c r="E543"/>
  <c r="E541"/>
  <c r="E539"/>
  <c r="E532"/>
  <c r="E530"/>
  <c r="E528"/>
  <c r="E526"/>
  <c r="E522"/>
  <c r="E524"/>
  <c r="E517"/>
  <c r="E480"/>
  <c r="E476"/>
  <c r="E474"/>
  <c r="E472"/>
  <c r="E470"/>
  <c r="E468"/>
  <c r="E438"/>
  <c r="E435"/>
  <c r="E433"/>
  <c r="E430"/>
  <c r="E427"/>
  <c r="E424"/>
  <c r="E422"/>
  <c r="E417"/>
  <c r="E415"/>
  <c r="E411"/>
  <c r="E409"/>
  <c r="E403"/>
  <c r="E399"/>
  <c r="E397"/>
  <c r="E395"/>
  <c r="E390"/>
  <c r="E385"/>
  <c r="E380"/>
  <c r="D601" l="1"/>
  <c r="E195"/>
  <c r="E261"/>
  <c r="E260" s="1"/>
  <c r="E170"/>
  <c r="E181"/>
  <c r="E392"/>
  <c r="E516"/>
  <c r="E5"/>
  <c r="E109"/>
  <c r="E486"/>
  <c r="E568"/>
  <c r="E499"/>
  <c r="E492"/>
  <c r="E449"/>
  <c r="E116"/>
  <c r="E147"/>
  <c r="E146" s="1"/>
  <c r="E266"/>
  <c r="E538"/>
  <c r="E38"/>
  <c r="E73"/>
  <c r="E408"/>
  <c r="E461"/>
  <c r="E460" s="1"/>
  <c r="E376"/>
  <c r="E355"/>
  <c r="E353"/>
  <c r="E351"/>
  <c r="E349"/>
  <c r="E347"/>
  <c r="E343"/>
  <c r="E341"/>
  <c r="E339"/>
  <c r="E337"/>
  <c r="E335"/>
  <c r="E333"/>
  <c r="E331"/>
  <c r="E329"/>
  <c r="E327"/>
  <c r="E324"/>
  <c r="E316"/>
  <c r="E314"/>
  <c r="E310"/>
  <c r="E308"/>
  <c r="E306"/>
  <c r="E303"/>
  <c r="E301"/>
  <c r="E298"/>
  <c r="E294"/>
  <c r="E292"/>
  <c r="E285"/>
  <c r="E258"/>
  <c r="E257" s="1"/>
  <c r="E251"/>
  <c r="E249"/>
  <c r="E246"/>
  <c r="E242"/>
  <c r="E239"/>
  <c r="E237"/>
  <c r="E231"/>
  <c r="E229"/>
  <c r="E226"/>
  <c r="E224"/>
  <c r="E222"/>
  <c r="E219"/>
  <c r="E217"/>
  <c r="E214"/>
  <c r="E107"/>
  <c r="E103"/>
  <c r="E100"/>
  <c r="E169" l="1"/>
  <c r="E359"/>
  <c r="E213"/>
  <c r="E491"/>
  <c r="E99"/>
  <c r="E4" s="1"/>
  <c r="E248"/>
  <c r="E284"/>
  <c r="E326"/>
  <c r="E305"/>
  <c r="E228"/>
  <c r="E212" l="1"/>
  <c r="E283"/>
  <c r="E601" l="1"/>
</calcChain>
</file>

<file path=xl/sharedStrings.xml><?xml version="1.0" encoding="utf-8"?>
<sst xmlns="http://schemas.openxmlformats.org/spreadsheetml/2006/main" count="1506" uniqueCount="565">
  <si>
    <t>Целевая статья</t>
  </si>
  <si>
    <t>Наименование</t>
  </si>
  <si>
    <t>Вид расходов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</si>
  <si>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</si>
  <si>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</si>
  <si>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</si>
  <si>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</si>
  <si>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 xml:space="preserve">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</si>
  <si>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</si>
  <si>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Субсидии бюджетным учреждениям</t>
  </si>
  <si>
    <t>610</t>
  </si>
  <si>
    <t xml:space="preserve">          Субсидии автономным учреждениям</t>
  </si>
  <si>
    <t>620</t>
  </si>
  <si>
    <t xml:space="preserve">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</si>
  <si>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</si>
  <si>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</si>
  <si>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</si>
  <si>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Расходы на выплаты персоналу казенных учреждений</t>
  </si>
  <si>
    <t>110</t>
  </si>
  <si>
    <t xml:space="preserve">      Уплата земельного налога за счет средств местного бюджета</t>
  </si>
  <si>
    <t>0110160630</t>
  </si>
  <si>
    <t xml:space="preserve">          Уплата налогов, сборов и иных платежей</t>
  </si>
  <si>
    <t>850</t>
  </si>
  <si>
    <t xml:space="preserve">      Обеспечение деятельности подведомственных учреждений за счет средств бюджета города Воткинска</t>
  </si>
  <si>
    <t>0110161100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</si>
  <si>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</si>
  <si>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</si>
  <si>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Подпрограмма "Развитие общего образования"</t>
  </si>
  <si>
    <t>0120000000</t>
  </si>
  <si>
    <t xml:space="preserve">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</si>
  <si>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</si>
  <si>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</si>
  <si>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</si>
  <si>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</si>
  <si>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</si>
  <si>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</si>
  <si>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</si>
  <si>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</si>
  <si>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</si>
  <si>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Подпрограмма "Дополнительное образование и воспитание детей"</t>
  </si>
  <si>
    <t>0130000000</t>
  </si>
  <si>
    <t>0130160630</t>
  </si>
  <si>
    <t xml:space="preserve">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</si>
  <si>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</si>
  <si>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</si>
  <si>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</si>
  <si>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</si>
  <si>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</si>
  <si>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</si>
  <si>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Расходы на выплаты персоналу государственных (муниципальных) органов</t>
  </si>
  <si>
    <t>120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</si>
  <si>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</si>
  <si>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</si>
  <si>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</si>
  <si>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Подпрограмма "Детское и школьное питание"</t>
  </si>
  <si>
    <t>0150000000</t>
  </si>
  <si>
    <t xml:space="preserve">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</si>
  <si>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</si>
  <si>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Детское и школьное питание - софинансирование</t>
  </si>
  <si>
    <t>01501S6960</t>
  </si>
  <si>
    <t xml:space="preserve">    Подпрогамма "Организация отдыха детей в каникулярное время"</t>
  </si>
  <si>
    <t>0160000000</t>
  </si>
  <si>
    <t>0160160630</t>
  </si>
  <si>
    <t xml:space="preserve">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</si>
  <si>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</si>
  <si>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</si>
  <si>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</si>
  <si>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</si>
  <si>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</si>
  <si>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</si>
  <si>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</si>
  <si>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</si>
  <si>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официальных культурно - оздоровительных и спортивных мероприятий</t>
  </si>
  <si>
    <t>0220161540</t>
  </si>
  <si>
    <t xml:space="preserve">      Внедрение Всероссийского физкультурно-спортивного комплекса ГТО</t>
  </si>
  <si>
    <t>0220361570</t>
  </si>
  <si>
    <t xml:space="preserve">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</si>
  <si>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</si>
  <si>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Организация тренировочного процесса спортсменов высокого класса</t>
  </si>
  <si>
    <t>0220561560</t>
  </si>
  <si>
    <t xml:space="preserve">      Спортивная подготовка по олимпийским и неолимпийским видам спорта</t>
  </si>
  <si>
    <t>0221261580</t>
  </si>
  <si>
    <t>0221360630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</si>
  <si>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</si>
  <si>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</si>
  <si>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</si>
  <si>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</si>
  <si>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</si>
  <si>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</si>
  <si>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</si>
  <si>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</si>
  <si>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</si>
  <si>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Проведение праздников и мероприятий</t>
  </si>
  <si>
    <t>0320160110</t>
  </si>
  <si>
    <t xml:space="preserve">      Расходы на оказание муниципальных  услуг (выполнения работ) культурно-досуговыми учреждениями</t>
  </si>
  <si>
    <t>0320261620</t>
  </si>
  <si>
    <t xml:space="preserve">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</si>
  <si>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</si>
  <si>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</si>
  <si>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Подпрограмма "Развитие местного народного творчества"</t>
  </si>
  <si>
    <t>0340000000</t>
  </si>
  <si>
    <t xml:space="preserve">      развитие местного народного творчества (популяризация национальных культур)</t>
  </si>
  <si>
    <t>0340161640</t>
  </si>
  <si>
    <t xml:space="preserve">    Подпрограмма "Создание условий для реализации муниципальной программы"</t>
  </si>
  <si>
    <t>0350000000</t>
  </si>
  <si>
    <t xml:space="preserve">      Центральный аппарат</t>
  </si>
  <si>
    <t>0350160030</t>
  </si>
  <si>
    <t xml:space="preserve">      Обеспечение деятельности централизованных бухгалтерий и прочих учреждений</t>
  </si>
  <si>
    <t>0350260120</t>
  </si>
  <si>
    <t xml:space="preserve">      Проведение специальной оценки условий труда в муниципальных учреждениях в сфере культуры</t>
  </si>
  <si>
    <t>0350761660</t>
  </si>
  <si>
    <t xml:space="preserve">    Подпрограмма "Развитие туризма"</t>
  </si>
  <si>
    <t>0360000000</t>
  </si>
  <si>
    <t>0360260110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</si>
  <si>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</si>
  <si>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</si>
  <si>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</si>
  <si>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</si>
  <si>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Предоставление мер социальной поддержки многодетным семьям</t>
  </si>
  <si>
    <t>0410104340</t>
  </si>
  <si>
    <t xml:space="preserve">      Организация и проведение мероприятий (культурно-массовые мероприятия)</t>
  </si>
  <si>
    <t>0410261700</t>
  </si>
  <si>
    <t xml:space="preserve">      Социальная поддержка детей-сирот и детей, оставшихся без попечения родителей, переданных в приемные семьи</t>
  </si>
  <si>
    <t>0410304250</t>
  </si>
  <si>
    <t xml:space="preserve">          Увеличение  стоимости основных средств</t>
  </si>
  <si>
    <t>310</t>
  </si>
  <si>
    <t>0410352600</t>
  </si>
  <si>
    <t xml:space="preserve">      Выплата денежных средств на содержание детей, находящихся под опекой (попечительством)</t>
  </si>
  <si>
    <t>0410404260</t>
  </si>
  <si>
    <t xml:space="preserve">      Расходы на выплату денежных средств на содержание усыновленных (удочеренных) детей</t>
  </si>
  <si>
    <t>0410406330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</si>
  <si>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</si>
  <si>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</si>
  <si>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Льготный проезд пенсионеров. не вошедших в федеральный и региональный регистр</t>
  </si>
  <si>
    <t>0420161700</t>
  </si>
  <si>
    <t xml:space="preserve">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</si>
  <si>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</si>
  <si>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</si>
  <si>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</si>
  <si>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Другие выплаты по социальной помощи</t>
  </si>
  <si>
    <t>0420261720</t>
  </si>
  <si>
    <t xml:space="preserve">      Пособия и компенсации по публичным обязательствам (выплата Почетным гражданам города Воткинска)</t>
  </si>
  <si>
    <t>0420261730</t>
  </si>
  <si>
    <t xml:space="preserve">      Пенсии. выплачиваемые организациями сектора государственного управления</t>
  </si>
  <si>
    <t>0420561710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</si>
  <si>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</si>
  <si>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</si>
  <si>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</si>
  <si>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</si>
  <si>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</si>
  <si>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</si>
  <si>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 xml:space="preserve">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</si>
  <si>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</si>
  <si>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</si>
  <si>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</si>
  <si>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</si>
  <si>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</si>
  <si>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</si>
  <si>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</si>
  <si>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</si>
  <si>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Мероприятия по поддержке и развитию малого и среднего предпринимательства</t>
  </si>
  <si>
    <t>0520161820</t>
  </si>
  <si>
    <t xml:space="preserve">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</si>
  <si>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</si>
  <si>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</si>
  <si>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</si>
  <si>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</si>
  <si>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</si>
  <si>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Мероприятия в сфере гражданской обороны</t>
  </si>
  <si>
    <t>0610761900</t>
  </si>
  <si>
    <t xml:space="preserve">      Предупреждение и ликвидация последствий чрезвычайных ситуаций</t>
  </si>
  <si>
    <t>0610861900</t>
  </si>
  <si>
    <t xml:space="preserve">    Подпрограмма "Профилактика правонарушений"</t>
  </si>
  <si>
    <t>0620000000</t>
  </si>
  <si>
    <t xml:space="preserve">      Создание народных дружин и общественных объединений правоохранительной направленности</t>
  </si>
  <si>
    <t>0620361930</t>
  </si>
  <si>
    <t xml:space="preserve">      Профилактика правонарушений среди несовершеннолетних</t>
  </si>
  <si>
    <t>0620561920</t>
  </si>
  <si>
    <t xml:space="preserve">      Повышение эффективности работы по борьбе с преступностью на территории города</t>
  </si>
  <si>
    <t>0620861900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</si>
  <si>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</si>
  <si>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</si>
  <si>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</si>
  <si>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</si>
  <si>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</si>
  <si>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</si>
  <si>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</si>
  <si>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 xml:space="preserve">      Мероприятия в области жилищного хозяйства - ремонт муниципального жилищного фонда</t>
  </si>
  <si>
    <t>0720962120</t>
  </si>
  <si>
    <t xml:space="preserve">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</si>
  <si>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</si>
  <si>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</si>
  <si>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</si>
  <si>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Мероприятия в области жилищного хозяйства - учет и приватизация муниципального жилищного фонда</t>
  </si>
  <si>
    <t>0721962140</t>
  </si>
  <si>
    <t xml:space="preserve">    Подпрограмма "Содержание и развитие коммунальной инфраструктуры"</t>
  </si>
  <si>
    <t>0730000000</t>
  </si>
  <si>
    <t xml:space="preserve">      Мероприятия в области коммунального хозяйства-в сфере водоснабжения</t>
  </si>
  <si>
    <t>0730262200</t>
  </si>
  <si>
    <t xml:space="preserve">      Мероприятия в области коммунального хозяйства-в сфере газоснабжения</t>
  </si>
  <si>
    <t>0730562230</t>
  </si>
  <si>
    <t xml:space="preserve">      Мероприятия в области коммунального хозяйства-подготовка к осенне-зимнему периоду</t>
  </si>
  <si>
    <t>0730662240</t>
  </si>
  <si>
    <t xml:space="preserve">    Подпрограмма "Благоустройство и охрана окружающей среды"</t>
  </si>
  <si>
    <t>0740000000</t>
  </si>
  <si>
    <t xml:space="preserve">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</si>
  <si>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</si>
  <si>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Мероприятия по сбору и вывозу бытовых отходов и мусора</t>
  </si>
  <si>
    <t>0740162370</t>
  </si>
  <si>
    <t xml:space="preserve">      Мероприятия по устройству контейнерных площадок</t>
  </si>
  <si>
    <t>0740162380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</si>
  <si>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</si>
  <si>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</si>
  <si>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Озеленение</t>
  </si>
  <si>
    <t>0740262310</t>
  </si>
  <si>
    <t xml:space="preserve">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</si>
  <si>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</si>
  <si>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Уличное освещение</t>
  </si>
  <si>
    <t>0740462300</t>
  </si>
  <si>
    <t xml:space="preserve">      Содержание наружного освещения города</t>
  </si>
  <si>
    <t>0740562340</t>
  </si>
  <si>
    <t xml:space="preserve">      Мероприятия по санитарной очистке территорий города и улучшение эстетического облика города</t>
  </si>
  <si>
    <t>0740962320</t>
  </si>
  <si>
    <t xml:space="preserve">      Мероприятия по лесному контролю</t>
  </si>
  <si>
    <t>0741162360</t>
  </si>
  <si>
    <t xml:space="preserve">      Мероприятия по охране окружающей среды-информация об экологическом состоянии</t>
  </si>
  <si>
    <t>0741262400</t>
  </si>
  <si>
    <t xml:space="preserve">      Расходы по отлову и содержанию безнадзорных животных</t>
  </si>
  <si>
    <t>0741505400</t>
  </si>
  <si>
    <t>0741662330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</si>
  <si>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</si>
  <si>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</si>
  <si>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</si>
  <si>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</si>
  <si>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</si>
  <si>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</si>
  <si>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Ремонт тротуаров</t>
  </si>
  <si>
    <t>0750862550</t>
  </si>
  <si>
    <t xml:space="preserve">      Мероприятия в сфере гражданской обороны, защиты населения и территорий от чрезвычайных ситуаций</t>
  </si>
  <si>
    <t>0750961900</t>
  </si>
  <si>
    <t>0760000000</t>
  </si>
  <si>
    <t>0760160030</t>
  </si>
  <si>
    <t xml:space="preserve">          Исполнение судебных актов</t>
  </si>
  <si>
    <t>830</t>
  </si>
  <si>
    <t xml:space="preserve">  Программа "Энергосбережение и повышение знергетической эффективности"</t>
  </si>
  <si>
    <t>0800000000</t>
  </si>
  <si>
    <t xml:space="preserve">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</si>
  <si>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</si>
  <si>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</si>
  <si>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</si>
  <si>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</si>
  <si>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</si>
  <si>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Бюджетные инвестиции</t>
  </si>
  <si>
    <t>410</t>
  </si>
  <si>
    <t xml:space="preserve">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</si>
  <si>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</si>
  <si>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</si>
  <si>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</si>
  <si>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</si>
  <si>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</si>
  <si>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Глава муниципального образования</t>
  </si>
  <si>
    <t>0910160010</t>
  </si>
  <si>
    <t>0910160030</t>
  </si>
  <si>
    <t xml:space="preserve">      Представительские расходы</t>
  </si>
  <si>
    <t>0910160160</t>
  </si>
  <si>
    <t xml:space="preserve">      Реализация прочих расходов</t>
  </si>
  <si>
    <t>0910160170</t>
  </si>
  <si>
    <t>0910160630</t>
  </si>
  <si>
    <t xml:space="preserve">      Создание и организация деятельности комиссий по делам несовершеннолетних и защите их прав</t>
  </si>
  <si>
    <t>0910204350</t>
  </si>
  <si>
    <t xml:space="preserve">      Организация социальной поддержки детей-сирот и детей, оставшихся без попечения родителей</t>
  </si>
  <si>
    <t>0910204410</t>
  </si>
  <si>
    <t xml:space="preserve">      Организация опеки и попечительства в отношении несовершеннолетних</t>
  </si>
  <si>
    <t>0910204420</t>
  </si>
  <si>
    <t>0910205660</t>
  </si>
  <si>
    <t xml:space="preserve">      Организация учёта (регистрации) многодетных семей</t>
  </si>
  <si>
    <t>0910207560</t>
  </si>
  <si>
    <t>0910207860</t>
  </si>
  <si>
    <t xml:space="preserve">    Подпрограмма "Архивное дело"</t>
  </si>
  <si>
    <t>0940000000</t>
  </si>
  <si>
    <t xml:space="preserve">      Осуществление отдельных государственных полномочий в области архивного дела</t>
  </si>
  <si>
    <t>0940504360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</si>
  <si>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</si>
  <si>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</si>
  <si>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Государственная регистрация актов гражданского состояния</t>
  </si>
  <si>
    <t>0950159300</t>
  </si>
  <si>
    <t xml:space="preserve">  Программа "Реализация молодежной политики"</t>
  </si>
  <si>
    <t>1000000000</t>
  </si>
  <si>
    <t xml:space="preserve">      Мероприятия в области молодежной политики</t>
  </si>
  <si>
    <t>1010161410</t>
  </si>
  <si>
    <t xml:space="preserve">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</si>
  <si>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</si>
  <si>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</si>
  <si>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</si>
  <si>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</si>
  <si>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</si>
  <si>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</si>
  <si>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 объектов муниципальной собственности</t>
  </si>
  <si>
    <t>1110160140</t>
  </si>
  <si>
    <t xml:space="preserve">      Мероприятия в области коммунального хозяйства</t>
  </si>
  <si>
    <t>1110162200</t>
  </si>
  <si>
    <t>1110360030</t>
  </si>
  <si>
    <t xml:space="preserve">      Паспортизация муниципального имущества</t>
  </si>
  <si>
    <t>1110360290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</si>
  <si>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</si>
  <si>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</si>
  <si>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</si>
  <si>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</si>
  <si>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</si>
  <si>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</si>
  <si>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</si>
  <si>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</si>
  <si>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</si>
  <si>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</si>
  <si>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</si>
  <si>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1310461950</t>
  </si>
  <si>
    <t xml:space="preserve">      Информирование населения о последствиях злоупотребления наркотическими средствами</t>
  </si>
  <si>
    <t>1310661940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</si>
  <si>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</si>
  <si>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</si>
  <si>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</si>
  <si>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</si>
  <si>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государственного внутреннего и муниципального долга</t>
  </si>
  <si>
    <t>1410460070</t>
  </si>
  <si>
    <t xml:space="preserve">          Обслуживание муниципального долга</t>
  </si>
  <si>
    <t>730</t>
  </si>
  <si>
    <t>1410560030</t>
  </si>
  <si>
    <t>1420000000</t>
  </si>
  <si>
    <t xml:space="preserve">      Центральный аппарат-развитие информационных систем</t>
  </si>
  <si>
    <t>1420560030</t>
  </si>
  <si>
    <t xml:space="preserve">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</si>
  <si>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</si>
  <si>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Центральный аппарат-программа эффективности расходов бюджета</t>
  </si>
  <si>
    <t>1420760030</t>
  </si>
  <si>
    <t xml:space="preserve">      Контрольно-счетный орган муниципального образования-программа эффективности расходов бюджета</t>
  </si>
  <si>
    <t>1420760050</t>
  </si>
  <si>
    <t xml:space="preserve">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</si>
  <si>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</si>
  <si>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Программа "Управление муниципальным имуществом и земельными ресурсами"</t>
  </si>
  <si>
    <t>1500000000</t>
  </si>
  <si>
    <t xml:space="preserve">      Приватизация муниципального имущества</t>
  </si>
  <si>
    <t>1500160190</t>
  </si>
  <si>
    <t xml:space="preserve">      Межевание земель</t>
  </si>
  <si>
    <t>1500160390</t>
  </si>
  <si>
    <t>15001S5040</t>
  </si>
  <si>
    <t>1500260190</t>
  </si>
  <si>
    <t>1500260290</t>
  </si>
  <si>
    <t xml:space="preserve">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</si>
  <si>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</si>
  <si>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</si>
  <si>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Непрограммные направления деятельности</t>
  </si>
  <si>
    <t>9900000000</t>
  </si>
  <si>
    <t xml:space="preserve">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</si>
  <si>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</si>
  <si>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9900060030</t>
  </si>
  <si>
    <t xml:space="preserve">      Контрольно-счетный орган муниципального образования</t>
  </si>
  <si>
    <t>9900060050</t>
  </si>
  <si>
    <t xml:space="preserve">      Проведение выборов</t>
  </si>
  <si>
    <t>9900060060</t>
  </si>
  <si>
    <t xml:space="preserve">      Резервные фонды местных администраций</t>
  </si>
  <si>
    <t>9900060080</t>
  </si>
  <si>
    <t xml:space="preserve">          Резервные средства</t>
  </si>
  <si>
    <t>870</t>
  </si>
  <si>
    <t>9900060160</t>
  </si>
  <si>
    <t xml:space="preserve">      Уплата членских взносов</t>
  </si>
  <si>
    <t>9900060170</t>
  </si>
  <si>
    <t xml:space="preserve">      Председатель Воткинской городской Думы</t>
  </si>
  <si>
    <t>9900060200</t>
  </si>
  <si>
    <t>9900062200</t>
  </si>
  <si>
    <t>ИТОГО РАСХОДОВ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</si>
  <si>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</si>
  <si>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</si>
  <si>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>16001L5552</t>
  </si>
  <si>
    <t>16004L5551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</si>
  <si>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</si>
  <si>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</si>
  <si>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</si>
  <si>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</si>
  <si>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>Субвенция на финансовое обеспечение государственных полномочий по составлению (изменению и дополнению) спмсков кандидатов в присяжные заседатели федеральных судов общей юрисдикции в Удмуртской Республике</t>
  </si>
  <si>
    <t>9900051200</t>
  </si>
  <si>
    <t>0740662800</t>
  </si>
  <si>
    <t>Сумма        (тыс. руб.) утверждено</t>
  </si>
  <si>
    <t xml:space="preserve">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</si>
  <si>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0760160100</t>
  </si>
  <si>
    <t xml:space="preserve">        Исполнение судебных актов</t>
  </si>
  <si>
    <t xml:space="preserve">      Оказание государственной поддержки моногородам Удмуртской Республики</t>
  </si>
  <si>
    <t>0750208000</t>
  </si>
  <si>
    <t xml:space="preserve">        Бюджетные инвестиции</t>
  </si>
  <si>
    <t xml:space="preserve">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</si>
  <si>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</si>
  <si>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Реализация наказов избирателей и повышение уровня благосостояния населения</t>
  </si>
  <si>
    <t>0740605720</t>
  </si>
  <si>
    <t xml:space="preserve">        Иные закупки товаров, работ и услуг для обеспечения государственных (муниципальных) нужд</t>
  </si>
  <si>
    <t>0730660100</t>
  </si>
  <si>
    <t xml:space="preserve">      Мероприятия в области коммунального хозяйства-в сфере водоотведения</t>
  </si>
  <si>
    <t>0730362210</t>
  </si>
  <si>
    <t xml:space="preserve">      Безвозмездные поступления от юридических и физических лиц</t>
  </si>
  <si>
    <t>1110160180</t>
  </si>
  <si>
    <t xml:space="preserve">      Мероприятия по проведению капитального ремонта объектов муниципальной собственности</t>
  </si>
  <si>
    <t>1110260150</t>
  </si>
  <si>
    <t xml:space="preserve">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</si>
  <si>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</si>
  <si>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Обеспечение деятельности подведомственных учреждений - дотация на сбалансированность</t>
  </si>
  <si>
    <t>0120161209</t>
  </si>
  <si>
    <t xml:space="preserve">        Субсидии бюджетным учреждениям</t>
  </si>
  <si>
    <t xml:space="preserve">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</si>
  <si>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</si>
  <si>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>0220862800</t>
  </si>
  <si>
    <t xml:space="preserve">        Субсидии автономным учреждениям</t>
  </si>
  <si>
    <t xml:space="preserve">      Гражданско-патриотическое воспитание подростков и молодежи</t>
  </si>
  <si>
    <t>1010161450</t>
  </si>
  <si>
    <t xml:space="preserve">      Резервные фонды исполнительных органов государственной власти субъектов РФ</t>
  </si>
  <si>
    <t>9900000310</t>
  </si>
  <si>
    <t xml:space="preserve">        Социальные выплаты гражданам, кроме публичных нормативных социальных выплат</t>
  </si>
  <si>
    <t xml:space="preserve">    Подпрограмма "Повышение эффективности расходов бюджета"</t>
  </si>
  <si>
    <t xml:space="preserve">              Бюджетные инвестиции</t>
  </si>
  <si>
    <t>Содействие обустройству мест массового отдыха населения (городских парков)</t>
  </si>
  <si>
    <t>07417L5600</t>
  </si>
  <si>
    <t>Сумма (тыс. руб.) уточнено</t>
  </si>
  <si>
    <t>0420108100</t>
  </si>
  <si>
    <t xml:space="preserve">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</si>
  <si>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</si>
  <si>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</si>
  <si>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</si>
  <si>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 xml:space="preserve">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</si>
  <si>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</si>
  <si>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>07307S8000</t>
  </si>
  <si>
    <t>07502S8000</t>
  </si>
  <si>
    <t>1110160170</t>
  </si>
  <si>
    <t xml:space="preserve">      Субсидия по государственной программе Удмуртской Республики "Управление государственным имушеством№ на 2013-2020 годы</t>
  </si>
  <si>
    <t>1500105040</t>
  </si>
  <si>
    <t xml:space="preserve">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</si>
  <si>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</si>
  <si>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</si>
  <si>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</si>
  <si>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Проведение общегородского референдума "Формирование комфортной городской среды"</t>
  </si>
  <si>
    <t>1600560060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</si>
  <si>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</si>
  <si>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</si>
  <si>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 xml:space="preserve">      Уплата налога на имущество организаций за счет средств местного бюджета</t>
  </si>
  <si>
    <t>9900060620</t>
  </si>
  <si>
    <t xml:space="preserve">        Уплата налогов, сборов и иных платежей</t>
  </si>
  <si>
    <t xml:space="preserve">      Расходы, связанные с судебными издержками и оплатой государственной пошлины</t>
  </si>
  <si>
    <t>9900060100</t>
  </si>
  <si>
    <t xml:space="preserve">      Комплектование книжных фондов библиотек муниципальных образований</t>
  </si>
  <si>
    <t>03101R5190</t>
  </si>
  <si>
    <t xml:space="preserve">      Финансирование организации отдыха детей</t>
  </si>
  <si>
    <t>01604S5230</t>
  </si>
  <si>
    <t xml:space="preserve">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</si>
  <si>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</si>
  <si>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</si>
  <si>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</si>
  <si>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</si>
  <si>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</si>
  <si>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</si>
  <si>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</si>
  <si>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Расходы на дополнительное профессиональное образование по профилю педагогической деятельности (детские сады)</t>
  </si>
  <si>
    <t>0110101820</t>
  </si>
  <si>
    <t>Реализация наказов избирателей и повышение уровня благосостояния населения</t>
  </si>
  <si>
    <t>0110162800</t>
  </si>
  <si>
    <t>0120162800</t>
  </si>
  <si>
    <t>16005L5550</t>
  </si>
  <si>
    <t>0750208200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</si>
  <si>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</si>
  <si>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0730708000</t>
  </si>
  <si>
    <t>0730708200</t>
  </si>
  <si>
    <t xml:space="preserve">            Оказание государственной поддержки моногородам Удмуртской Республики</t>
  </si>
  <si>
    <t>16004R5600</t>
  </si>
  <si>
    <t>16004L5600</t>
  </si>
  <si>
    <t xml:space="preserve">          Содействие обустройству мест массового отдыха населения (городских парков)</t>
  </si>
  <si>
    <t xml:space="preserve">            Субсидии автономным учреждениям</t>
  </si>
  <si>
    <t>1110160100</t>
  </si>
  <si>
    <t>Расходы связаные с судебными издержками и оплатой государственной пошлины (исполнение судебных актов, актов иных уполномоченных госсударственных органов)</t>
  </si>
  <si>
    <t>0110107120</t>
  </si>
  <si>
    <t xml:space="preserve"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</si>
  <si>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0120260180</t>
  </si>
  <si>
    <t>0160105230</t>
  </si>
  <si>
    <t>Укрепление материально-технической базы муниципальных загородных детских оздоровительных лагерей</t>
  </si>
  <si>
    <t>0160205230</t>
  </si>
  <si>
    <t>0160305230</t>
  </si>
  <si>
    <t>0160405230</t>
  </si>
  <si>
    <t xml:space="preserve">         Исполнение судебных актов</t>
  </si>
  <si>
    <t>0110161150</t>
  </si>
  <si>
    <t xml:space="preserve">       Дотация на подготовку муниципальных учреждений социальной сферы к  отопительному сезону и новому учебному году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</si>
  <si>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</si>
  <si>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0120161250</t>
  </si>
  <si>
    <t>0120261250</t>
  </si>
  <si>
    <t>0130161350</t>
  </si>
  <si>
    <t xml:space="preserve">     Безвозмездные поступления от юридических и физических лиц</t>
  </si>
  <si>
    <t xml:space="preserve">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</si>
  <si>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Развитие системы организации движения транспортных средств и пешеходов, повышение безопасности дорожных условий</t>
  </si>
  <si>
    <t>0751562540</t>
  </si>
  <si>
    <t>Сумма (тыс. руб.) утверждено</t>
  </si>
  <si>
    <t xml:space="preserve">      Обеспечение персонифицированного финансирования дополнительного образования детей</t>
  </si>
  <si>
    <t>0130261300</t>
  </si>
  <si>
    <t>01605S5230</t>
  </si>
  <si>
    <t xml:space="preserve">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</si>
  <si>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</si>
  <si>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Центральный аппарат-дотация на стимулирование</t>
  </si>
  <si>
    <t>1420560037</t>
  </si>
  <si>
    <t xml:space="preserve">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</si>
  <si>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</si>
  <si>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 xml:space="preserve">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</si>
  <si>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</si>
  <si>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Расходы на выплаты персоналу государственных (муниципальных) органов</t>
  </si>
  <si>
    <t xml:space="preserve">  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</si>
  <si>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 xml:space="preserve">              Исполнение судебных актов</t>
  </si>
  <si>
    <t xml:space="preserve">              Уплата налогов, сборов и иных платежей</t>
  </si>
  <si>
    <t>0730601440</t>
  </si>
  <si>
    <t xml:space="preserve">            Мероприятия в области поддержки и развития коммунального хозяйства</t>
  </si>
  <si>
    <t>07306S1440</t>
  </si>
  <si>
    <t>0750804650</t>
  </si>
  <si>
    <t xml:space="preserve">          Развитие сети автомобильных дорог Удмуртской Республики</t>
  </si>
  <si>
    <t>07508S4650</t>
  </si>
  <si>
    <t xml:space="preserve">            Развитие сети автомобильных дорог</t>
  </si>
  <si>
    <t>0800105770</t>
  </si>
  <si>
    <t xml:space="preserve">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</si>
  <si>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</si>
  <si>
    <t>08005S5770</t>
  </si>
  <si>
    <t xml:space="preserve">  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</si>
  <si>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16004L5550</t>
  </si>
  <si>
    <t>Cодействие обустройству мест массового отдыха населения (городских парков)</t>
  </si>
  <si>
    <t xml:space="preserve">      Реализация наказов избирателей и повышение уровня благосостояния населения - благоустройство сквера.</t>
  </si>
  <si>
    <t>1600462800</t>
  </si>
  <si>
    <t xml:space="preserve">            Мероприятия государственной программы Российской Федерации "Доступная среда" на 2011-2020 годы</t>
  </si>
  <si>
    <t xml:space="preserve">              Субсидии автономным учреждениям</t>
  </si>
  <si>
    <t>01301L0270</t>
  </si>
  <si>
    <t xml:space="preserve">            Безвозмездные поступления от юридических и физических лиц</t>
  </si>
  <si>
    <t xml:space="preserve">              Субсидии бюджетным учреждениям</t>
  </si>
  <si>
    <t>0120160180</t>
  </si>
  <si>
    <t>0130160180</t>
  </si>
  <si>
    <t>0360260180</t>
  </si>
  <si>
    <t>0220860180</t>
  </si>
  <si>
    <t xml:space="preserve">              Субсидии некоммерческим организациям (за исключением государственных (муниципальных) учреждений)</t>
  </si>
  <si>
    <t>0420460180</t>
  </si>
  <si>
    <t>1600460180</t>
  </si>
  <si>
    <t xml:space="preserve">  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</si>
  <si>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01101L1590</t>
  </si>
  <si>
    <t xml:space="preserve">            Проведение специальной оценки условий труда - центральный аппарат</t>
  </si>
  <si>
    <t>0350760030</t>
  </si>
  <si>
    <t xml:space="preserve">            Развитие общественных формирований правоохранительной направленности</t>
  </si>
  <si>
    <t>0620307480</t>
  </si>
  <si>
    <t>0110160620</t>
  </si>
  <si>
    <t>0130160620</t>
  </si>
  <si>
    <t>0131760620</t>
  </si>
  <si>
    <t>0160160620</t>
  </si>
  <si>
    <t>0120160620</t>
  </si>
  <si>
    <t>0221360620</t>
  </si>
  <si>
    <t>0310460620</t>
  </si>
  <si>
    <t>0320760620</t>
  </si>
  <si>
    <t xml:space="preserve">      Уплата налога на имущество организаций</t>
  </si>
  <si>
    <t>0610860620</t>
  </si>
  <si>
    <t>0910160620</t>
  </si>
  <si>
    <t>1010360620</t>
  </si>
  <si>
    <t xml:space="preserve">            Комплектование книжных фондов библиотек муниципальных образований</t>
  </si>
  <si>
    <t>03101L5190</t>
  </si>
  <si>
    <t xml:space="preserve">9) Приложение 11 к  Бюджету муниципального образования   «Город Воткинск» на 2018год и на плановый период  2019 и 2020 годов" 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 и видов расходов классификации расходов  Бюджета муниципального образования «Город Воткинск»  на 2018 год " в части изменяемых строк изложить в следующей редакции:       </t>
  </si>
  <si>
    <t xml:space="preserve">  Программа "Содержание и развитие городского хозяйства"</t>
  </si>
  <si>
    <t>Формирование сети маршрутов</t>
  </si>
  <si>
    <t>0750562520</t>
  </si>
  <si>
    <t xml:space="preserve"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осущесталяющих образовательную деятельность по образовательным программам дошкольного образования сверх установленного уровня </t>
  </si>
  <si>
    <t>0110121590</t>
  </si>
  <si>
    <t>Бюджетные инвестиции</t>
  </si>
  <si>
    <t>0720862107</t>
  </si>
  <si>
    <t>0720862100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</si>
</sst>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theme="1" tint="4.9989318521683403E-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charset val="204"/>
    </font>
    <font>
      <sz val="10"/>
      <color theme="1" tint="4.9989318521683403E-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32">
    <xf numFmtId="0" fontId="0" fillId="0" borderId="0"/>
    <xf numFmtId="0" fontId="2" fillId="0" borderId="3">
      <alignment vertical="top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2" fillId="0" borderId="4">
      <alignment horizontal="right"/>
    </xf>
    <xf numFmtId="4" fontId="2" fillId="2" borderId="4">
      <alignment horizontal="right" vertical="top" shrinkToFit="1"/>
    </xf>
    <xf numFmtId="4" fontId="2" fillId="3" borderId="4">
      <alignment horizontal="right" vertical="top" shrinkToFit="1"/>
    </xf>
    <xf numFmtId="0" fontId="3" fillId="0" borderId="0">
      <alignment horizontal="left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2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4">
      <alignment horizontal="right" vertical="top" shrinkToFit="1"/>
    </xf>
    <xf numFmtId="4" fontId="2" fillId="2" borderId="4">
      <alignment horizontal="right" vertical="top" shrinkToFit="1"/>
    </xf>
    <xf numFmtId="49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0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165" fontId="2" fillId="2" borderId="4">
      <alignment horizontal="right" vertical="top" shrinkToFit="1"/>
    </xf>
    <xf numFmtId="165" fontId="2" fillId="3" borderId="4">
      <alignment horizontal="right" vertical="top" shrinkToFit="1"/>
    </xf>
    <xf numFmtId="165" fontId="2" fillId="2" borderId="3">
      <alignment horizontal="right" vertical="top" shrinkToFit="1"/>
    </xf>
    <xf numFmtId="165" fontId="2" fillId="3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0" fontId="8" fillId="0" borderId="0"/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49" fontId="11" fillId="0" borderId="3">
      <alignment vertical="top" wrapText="1"/>
    </xf>
  </cellStyleXfs>
  <cellXfs count="124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3" xfId="1" applyNumberFormat="1" applyFont="1" applyProtection="1">
      <alignment vertical="top" wrapText="1"/>
    </xf>
    <xf numFmtId="49" fontId="6" fillId="0" borderId="3" xfId="23" applyFont="1" applyProtection="1">
      <alignment horizontal="center" vertical="top" shrinkToFit="1"/>
    </xf>
    <xf numFmtId="49" fontId="6" fillId="0" borderId="3" xfId="23" applyFont="1" applyFill="1" applyProtection="1">
      <alignment horizontal="center" vertical="top" shrinkToFit="1"/>
    </xf>
    <xf numFmtId="0" fontId="9" fillId="0" borderId="1" xfId="77" applyFont="1" applyBorder="1" applyAlignment="1">
      <alignment vertical="top" wrapText="1"/>
    </xf>
    <xf numFmtId="0" fontId="6" fillId="0" borderId="3" xfId="1" applyNumberFormat="1" applyFont="1" applyFill="1" applyProtection="1">
      <alignment vertical="top" wrapText="1"/>
    </xf>
    <xf numFmtId="0" fontId="6" fillId="0" borderId="3" xfId="78" applyNumberFormat="1" applyFont="1" applyProtection="1">
      <alignment vertical="top" wrapText="1"/>
    </xf>
    <xf numFmtId="49" fontId="6" fillId="0" borderId="3" xfId="79" applyFont="1" applyProtection="1">
      <alignment horizontal="center" vertical="top" shrinkToFit="1"/>
    </xf>
    <xf numFmtId="0" fontId="6" fillId="0" borderId="8" xfId="1" applyNumberFormat="1" applyFont="1" applyBorder="1" applyProtection="1">
      <alignment vertical="top" wrapText="1"/>
    </xf>
    <xf numFmtId="0" fontId="7" fillId="0" borderId="3" xfId="1" applyNumberFormat="1" applyFont="1" applyProtection="1">
      <alignment vertical="top" wrapText="1"/>
    </xf>
    <xf numFmtId="49" fontId="7" fillId="0" borderId="3" xfId="23" applyFont="1" applyProtection="1">
      <alignment horizontal="center" vertical="top" shrinkToFit="1"/>
    </xf>
    <xf numFmtId="49" fontId="7" fillId="0" borderId="3" xfId="23" applyFont="1" applyFill="1" applyProtection="1">
      <alignment horizontal="center" vertical="top" shrinkToFit="1"/>
    </xf>
    <xf numFmtId="0" fontId="7" fillId="0" borderId="3" xfId="1" applyNumberFormat="1" applyFont="1" applyFill="1" applyProtection="1">
      <alignment vertical="top" wrapText="1"/>
    </xf>
    <xf numFmtId="0" fontId="13" fillId="5" borderId="3" xfId="1" applyNumberFormat="1" applyFont="1" applyFill="1" applyProtection="1">
      <alignment vertical="top" wrapText="1"/>
    </xf>
    <xf numFmtId="164" fontId="6" fillId="0" borderId="3" xfId="71" applyNumberFormat="1" applyFont="1" applyFill="1" applyProtection="1">
      <alignment horizontal="right" vertical="top" shrinkToFit="1"/>
    </xf>
    <xf numFmtId="164" fontId="7" fillId="0" borderId="3" xfId="71" applyNumberFormat="1" applyFont="1" applyFill="1" applyProtection="1">
      <alignment horizontal="right" vertical="top" shrinkToFit="1"/>
    </xf>
    <xf numFmtId="49" fontId="7" fillId="0" borderId="9" xfId="23" applyFont="1" applyFill="1" applyBorder="1" applyProtection="1">
      <alignment horizontal="center" vertical="top" shrinkToFit="1"/>
    </xf>
    <xf numFmtId="49" fontId="6" fillId="0" borderId="9" xfId="23" applyFont="1" applyFill="1" applyBorder="1" applyProtection="1">
      <alignment horizontal="center" vertical="top" shrinkToFit="1"/>
    </xf>
    <xf numFmtId="164" fontId="7" fillId="0" borderId="1" xfId="63" applyNumberFormat="1" applyFont="1" applyFill="1" applyBorder="1" applyProtection="1">
      <alignment horizontal="right" vertical="top" shrinkToFit="1"/>
    </xf>
    <xf numFmtId="164" fontId="6" fillId="0" borderId="1" xfId="63" applyNumberFormat="1" applyFont="1" applyFill="1" applyBorder="1" applyProtection="1">
      <alignment horizontal="right" vertical="top" shrinkToFit="1"/>
    </xf>
    <xf numFmtId="1" fontId="6" fillId="0" borderId="3" xfId="37" applyNumberFormat="1" applyFont="1" applyFill="1" applyAlignment="1" applyProtection="1">
      <alignment horizontal="center" vertical="top" shrinkToFit="1"/>
    </xf>
    <xf numFmtId="0" fontId="6" fillId="0" borderId="3" xfId="35" applyNumberFormat="1" applyFont="1" applyFill="1" applyBorder="1" applyAlignment="1" applyProtection="1">
      <alignment vertical="top" wrapText="1"/>
    </xf>
    <xf numFmtId="164" fontId="14" fillId="0" borderId="1" xfId="0" applyNumberFormat="1" applyFont="1" applyBorder="1"/>
    <xf numFmtId="164" fontId="15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vertical="top"/>
    </xf>
    <xf numFmtId="164" fontId="6" fillId="0" borderId="10" xfId="63" applyNumberFormat="1" applyFont="1" applyFill="1" applyBorder="1" applyProtection="1">
      <alignment horizontal="right" vertical="top" shrinkToFit="1"/>
    </xf>
    <xf numFmtId="164" fontId="6" fillId="0" borderId="3" xfId="63" applyNumberFormat="1" applyFont="1" applyFill="1" applyBorder="1" applyProtection="1">
      <alignment horizontal="right" vertical="top" shrinkToFit="1"/>
    </xf>
    <xf numFmtId="164" fontId="6" fillId="0" borderId="11" xfId="63" applyNumberFormat="1" applyFont="1" applyFill="1" applyBorder="1" applyProtection="1">
      <alignment horizontal="right" vertical="top" shrinkToFit="1"/>
    </xf>
    <xf numFmtId="1" fontId="16" fillId="5" borderId="3" xfId="37" applyNumberFormat="1" applyFont="1" applyFill="1" applyAlignment="1" applyProtection="1">
      <alignment horizontal="center" vertical="top" shrinkToFit="1"/>
    </xf>
    <xf numFmtId="0" fontId="6" fillId="5" borderId="3" xfId="35" applyNumberFormat="1" applyFont="1" applyFill="1" applyBorder="1" applyAlignment="1" applyProtection="1">
      <alignment vertical="top" wrapText="1"/>
    </xf>
    <xf numFmtId="1" fontId="6" fillId="5" borderId="3" xfId="37" applyNumberFormat="1" applyFont="1" applyFill="1" applyAlignment="1" applyProtection="1">
      <alignment horizontal="center" vertical="top" shrinkToFit="1"/>
    </xf>
    <xf numFmtId="164" fontId="6" fillId="0" borderId="8" xfId="63" applyNumberFormat="1" applyFont="1" applyFill="1" applyBorder="1" applyProtection="1">
      <alignment horizontal="right" vertical="top" shrinkToFit="1"/>
    </xf>
    <xf numFmtId="164" fontId="7" fillId="0" borderId="10" xfId="63" applyNumberFormat="1" applyFont="1" applyFill="1" applyBorder="1" applyProtection="1">
      <alignment horizontal="right" vertical="top" shrinkToFit="1"/>
    </xf>
    <xf numFmtId="164" fontId="7" fillId="0" borderId="3" xfId="63" applyNumberFormat="1" applyFont="1" applyFill="1" applyBorder="1" applyProtection="1">
      <alignment horizontal="right" vertical="top" shrinkToFit="1"/>
    </xf>
    <xf numFmtId="164" fontId="7" fillId="0" borderId="3" xfId="71" applyNumberFormat="1" applyFont="1" applyFill="1" applyAlignment="1" applyProtection="1">
      <alignment horizontal="right" vertical="top" shrinkToFit="1"/>
    </xf>
    <xf numFmtId="164" fontId="6" fillId="0" borderId="3" xfId="71" applyNumberFormat="1" applyFont="1" applyFill="1" applyAlignment="1" applyProtection="1">
      <alignment horizontal="right" vertical="top" shrinkToFit="1"/>
    </xf>
    <xf numFmtId="164" fontId="6" fillId="0" borderId="8" xfId="71" applyNumberFormat="1" applyFont="1" applyFill="1" applyBorder="1" applyAlignment="1" applyProtection="1">
      <alignment horizontal="right" vertical="top" shrinkToFit="1"/>
    </xf>
    <xf numFmtId="164" fontId="6" fillId="0" borderId="12" xfId="63" applyNumberFormat="1" applyFont="1" applyFill="1" applyBorder="1" applyProtection="1">
      <alignment horizontal="right" vertical="top" shrinkToFit="1"/>
    </xf>
    <xf numFmtId="164" fontId="6" fillId="0" borderId="13" xfId="63" applyNumberFormat="1" applyFont="1" applyFill="1" applyBorder="1" applyProtection="1">
      <alignment horizontal="right" vertical="top" shrinkToFit="1"/>
    </xf>
    <xf numFmtId="164" fontId="7" fillId="0" borderId="13" xfId="63" applyNumberFormat="1" applyFont="1" applyFill="1" applyBorder="1" applyProtection="1">
      <alignment horizontal="right" vertical="top" shrinkToFit="1"/>
    </xf>
    <xf numFmtId="164" fontId="7" fillId="0" borderId="3" xfId="71" applyNumberFormat="1" applyFont="1" applyFill="1" applyBorder="1" applyProtection="1">
      <alignment horizontal="right" vertical="top" shrinkToFit="1"/>
    </xf>
    <xf numFmtId="164" fontId="6" fillId="0" borderId="3" xfId="71" applyNumberFormat="1" applyFont="1" applyFill="1" applyBorder="1" applyProtection="1">
      <alignment horizontal="right" vertical="top" shrinkToFit="1"/>
    </xf>
    <xf numFmtId="164" fontId="6" fillId="0" borderId="11" xfId="71" applyNumberFormat="1" applyFont="1" applyFill="1" applyBorder="1" applyProtection="1">
      <alignment horizontal="right" vertical="top" shrinkToFit="1"/>
    </xf>
    <xf numFmtId="49" fontId="17" fillId="0" borderId="3" xfId="23" applyFont="1" applyProtection="1">
      <alignment horizontal="center" vertical="top" shrinkToFit="1"/>
    </xf>
    <xf numFmtId="49" fontId="17" fillId="0" borderId="3" xfId="23" applyFont="1" applyFill="1" applyProtection="1">
      <alignment horizontal="center" vertical="top" shrinkToFit="1"/>
    </xf>
    <xf numFmtId="164" fontId="6" fillId="0" borderId="9" xfId="63" applyNumberFormat="1" applyFont="1" applyFill="1" applyBorder="1" applyProtection="1">
      <alignment horizontal="right" vertical="top" shrinkToFit="1"/>
    </xf>
    <xf numFmtId="164" fontId="0" fillId="0" borderId="0" xfId="0" applyNumberFormat="1"/>
    <xf numFmtId="164" fontId="6" fillId="0" borderId="8" xfId="71" applyNumberFormat="1" applyFont="1" applyFill="1" applyBorder="1" applyProtection="1">
      <alignment horizontal="right" vertical="top" shrinkToFit="1"/>
    </xf>
    <xf numFmtId="164" fontId="6" fillId="0" borderId="16" xfId="71" applyNumberFormat="1" applyFont="1" applyFill="1" applyBorder="1" applyProtection="1">
      <alignment horizontal="right" vertical="top" shrinkToFit="1"/>
    </xf>
    <xf numFmtId="164" fontId="6" fillId="0" borderId="3" xfId="71" applyNumberFormat="1" applyFont="1" applyFill="1" applyBorder="1" applyAlignment="1" applyProtection="1">
      <alignment horizontal="right" vertical="top" shrinkToFit="1"/>
    </xf>
    <xf numFmtId="164" fontId="6" fillId="0" borderId="17" xfId="63" applyNumberFormat="1" applyFont="1" applyFill="1" applyBorder="1" applyProtection="1">
      <alignment horizontal="right" vertical="top" shrinkToFit="1"/>
    </xf>
    <xf numFmtId="164" fontId="6" fillId="0" borderId="18" xfId="63" applyNumberFormat="1" applyFont="1" applyFill="1" applyBorder="1" applyProtection="1">
      <alignment horizontal="right" vertical="top" shrinkToFit="1"/>
    </xf>
    <xf numFmtId="164" fontId="6" fillId="0" borderId="19" xfId="63" applyNumberFormat="1" applyFont="1" applyFill="1" applyBorder="1" applyProtection="1">
      <alignment horizontal="right" vertical="top" shrinkToFit="1"/>
    </xf>
    <xf numFmtId="164" fontId="7" fillId="5" borderId="13" xfId="63" applyNumberFormat="1" applyFont="1" applyFill="1" applyBorder="1" applyProtection="1">
      <alignment horizontal="right" vertical="top" shrinkToFit="1"/>
    </xf>
    <xf numFmtId="164" fontId="6" fillId="5" borderId="14" xfId="63" applyNumberFormat="1" applyFont="1" applyFill="1" applyBorder="1" applyProtection="1">
      <alignment horizontal="right" vertical="top" shrinkToFit="1"/>
    </xf>
    <xf numFmtId="164" fontId="15" fillId="0" borderId="19" xfId="0" applyNumberFormat="1" applyFont="1" applyBorder="1" applyAlignment="1">
      <alignment vertical="top"/>
    </xf>
    <xf numFmtId="164" fontId="6" fillId="0" borderId="20" xfId="63" applyNumberFormat="1" applyFont="1" applyFill="1" applyBorder="1" applyProtection="1">
      <alignment horizontal="right" vertical="top" shrinkToFit="1"/>
    </xf>
    <xf numFmtId="164" fontId="6" fillId="6" borderId="3" xfId="70" applyNumberFormat="1" applyFont="1" applyFill="1" applyBorder="1" applyProtection="1">
      <alignment horizontal="right" vertical="top" shrinkToFit="1"/>
    </xf>
    <xf numFmtId="0" fontId="15" fillId="0" borderId="3" xfId="0" applyFont="1" applyBorder="1" applyAlignment="1">
      <alignment vertical="top"/>
    </xf>
    <xf numFmtId="164" fontId="14" fillId="0" borderId="10" xfId="0" applyNumberFormat="1" applyFont="1" applyBorder="1" applyAlignment="1">
      <alignment vertical="top"/>
    </xf>
    <xf numFmtId="164" fontId="14" fillId="0" borderId="11" xfId="0" applyNumberFormat="1" applyFont="1" applyBorder="1" applyAlignment="1">
      <alignment vertical="top"/>
    </xf>
    <xf numFmtId="164" fontId="15" fillId="0" borderId="11" xfId="0" applyNumberFormat="1" applyFont="1" applyBorder="1" applyAlignment="1">
      <alignment vertical="top"/>
    </xf>
    <xf numFmtId="164" fontId="14" fillId="0" borderId="22" xfId="0" applyNumberFormat="1" applyFont="1" applyBorder="1" applyAlignment="1">
      <alignment vertical="top"/>
    </xf>
    <xf numFmtId="164" fontId="15" fillId="0" borderId="22" xfId="0" applyNumberFormat="1" applyFont="1" applyBorder="1" applyAlignment="1">
      <alignment vertical="top"/>
    </xf>
    <xf numFmtId="0" fontId="15" fillId="0" borderId="21" xfId="0" applyFont="1" applyBorder="1" applyAlignment="1">
      <alignment vertical="top"/>
    </xf>
    <xf numFmtId="49" fontId="6" fillId="5" borderId="3" xfId="37" applyNumberFormat="1" applyFont="1" applyFill="1" applyAlignment="1" applyProtection="1">
      <alignment horizontal="center" vertical="top" shrinkToFit="1"/>
    </xf>
    <xf numFmtId="164" fontId="6" fillId="0" borderId="15" xfId="71" applyNumberFormat="1" applyFont="1" applyFill="1" applyBorder="1" applyProtection="1">
      <alignment horizontal="right" vertical="top" shrinkToFit="1"/>
    </xf>
    <xf numFmtId="164" fontId="6" fillId="0" borderId="3" xfId="89" applyFont="1" applyFill="1" applyProtection="1">
      <alignment horizontal="right" vertical="top" shrinkToFit="1"/>
    </xf>
    <xf numFmtId="164" fontId="6" fillId="5" borderId="15" xfId="71" applyNumberFormat="1" applyFont="1" applyFill="1" applyBorder="1" applyProtection="1">
      <alignment horizontal="right" vertical="top" shrinkToFit="1"/>
    </xf>
    <xf numFmtId="164" fontId="6" fillId="5" borderId="3" xfId="71" applyNumberFormat="1" applyFont="1" applyFill="1" applyProtection="1">
      <alignment horizontal="right" vertical="top" shrinkToFit="1"/>
    </xf>
    <xf numFmtId="164" fontId="15" fillId="5" borderId="22" xfId="0" applyNumberFormat="1" applyFont="1" applyFill="1" applyBorder="1" applyAlignment="1">
      <alignment vertical="top"/>
    </xf>
    <xf numFmtId="164" fontId="15" fillId="5" borderId="11" xfId="0" applyNumberFormat="1" applyFont="1" applyFill="1" applyBorder="1" applyAlignment="1">
      <alignment vertical="top"/>
    </xf>
    <xf numFmtId="164" fontId="6" fillId="5" borderId="10" xfId="63" applyNumberFormat="1" applyFont="1" applyFill="1" applyBorder="1" applyProtection="1">
      <alignment horizontal="right" vertical="top" shrinkToFit="1"/>
    </xf>
    <xf numFmtId="164" fontId="7" fillId="5" borderId="3" xfId="71" applyNumberFormat="1" applyFont="1" applyFill="1" applyProtection="1">
      <alignment horizontal="right" vertical="top" shrinkToFit="1"/>
    </xf>
    <xf numFmtId="164" fontId="6" fillId="5" borderId="3" xfId="89" applyFont="1" applyFill="1" applyProtection="1">
      <alignment horizontal="right" vertical="top" shrinkToFit="1"/>
    </xf>
    <xf numFmtId="164" fontId="6" fillId="5" borderId="8" xfId="71" applyNumberFormat="1" applyFont="1" applyFill="1" applyBorder="1" applyProtection="1">
      <alignment horizontal="right" vertical="top" shrinkToFit="1"/>
    </xf>
    <xf numFmtId="164" fontId="6" fillId="5" borderId="1" xfId="63" applyNumberFormat="1" applyFont="1" applyFill="1" applyBorder="1" applyProtection="1">
      <alignment horizontal="right" vertical="top" shrinkToFit="1"/>
    </xf>
    <xf numFmtId="164" fontId="6" fillId="5" borderId="16" xfId="71" applyNumberFormat="1" applyFont="1" applyFill="1" applyBorder="1" applyProtection="1">
      <alignment horizontal="right" vertical="top" shrinkToFit="1"/>
    </xf>
    <xf numFmtId="164" fontId="7" fillId="5" borderId="3" xfId="71" applyNumberFormat="1" applyFont="1" applyFill="1" applyAlignment="1" applyProtection="1">
      <alignment horizontal="right" vertical="top" shrinkToFit="1"/>
    </xf>
    <xf numFmtId="164" fontId="6" fillId="5" borderId="3" xfId="71" applyNumberFormat="1" applyFont="1" applyFill="1" applyAlignment="1" applyProtection="1">
      <alignment horizontal="right" vertical="top" shrinkToFit="1"/>
    </xf>
    <xf numFmtId="164" fontId="7" fillId="5" borderId="3" xfId="71" applyNumberFormat="1" applyFont="1" applyFill="1" applyBorder="1" applyProtection="1">
      <alignment horizontal="right" vertical="top" shrinkToFit="1"/>
    </xf>
    <xf numFmtId="164" fontId="6" fillId="5" borderId="3" xfId="71" applyNumberFormat="1" applyFont="1" applyFill="1" applyBorder="1" applyProtection="1">
      <alignment horizontal="right" vertical="top" shrinkToFit="1"/>
    </xf>
    <xf numFmtId="164" fontId="6" fillId="5" borderId="3" xfId="71" applyNumberFormat="1" applyFont="1" applyFill="1" applyBorder="1" applyAlignment="1" applyProtection="1">
      <alignment horizontal="right" vertical="top" shrinkToFit="1"/>
    </xf>
    <xf numFmtId="2" fontId="15" fillId="0" borderId="3" xfId="0" applyNumberFormat="1" applyFont="1" applyBorder="1" applyAlignment="1">
      <alignment vertical="top"/>
    </xf>
    <xf numFmtId="164" fontId="14" fillId="5" borderId="1" xfId="0" applyNumberFormat="1" applyFont="1" applyFill="1" applyBorder="1"/>
    <xf numFmtId="164" fontId="14" fillId="5" borderId="1" xfId="0" applyNumberFormat="1" applyFont="1" applyFill="1" applyBorder="1" applyAlignment="1">
      <alignment vertical="top"/>
    </xf>
    <xf numFmtId="164" fontId="6" fillId="5" borderId="3" xfId="63" applyNumberFormat="1" applyFont="1" applyFill="1" applyBorder="1" applyProtection="1">
      <alignment horizontal="right" vertical="top" shrinkToFit="1"/>
    </xf>
    <xf numFmtId="164" fontId="6" fillId="5" borderId="11" xfId="63" applyNumberFormat="1" applyFont="1" applyFill="1" applyBorder="1" applyProtection="1">
      <alignment horizontal="right" vertical="top" shrinkToFit="1"/>
    </xf>
    <xf numFmtId="164" fontId="15" fillId="5" borderId="1" xfId="0" applyNumberFormat="1" applyFont="1" applyFill="1" applyBorder="1" applyAlignment="1">
      <alignment vertical="top"/>
    </xf>
    <xf numFmtId="164" fontId="6" fillId="5" borderId="3" xfId="70" applyNumberFormat="1" applyFont="1" applyFill="1" applyBorder="1" applyProtection="1">
      <alignment horizontal="right" vertical="top" shrinkToFit="1"/>
    </xf>
    <xf numFmtId="164" fontId="6" fillId="5" borderId="8" xfId="63" applyNumberFormat="1" applyFont="1" applyFill="1" applyBorder="1" applyProtection="1">
      <alignment horizontal="right" vertical="top" shrinkToFit="1"/>
    </xf>
    <xf numFmtId="0" fontId="15" fillId="5" borderId="21" xfId="0" applyFont="1" applyFill="1" applyBorder="1" applyAlignment="1">
      <alignment vertical="top"/>
    </xf>
    <xf numFmtId="164" fontId="7" fillId="5" borderId="10" xfId="63" applyNumberFormat="1" applyFont="1" applyFill="1" applyBorder="1" applyProtection="1">
      <alignment horizontal="right" vertical="top" shrinkToFit="1"/>
    </xf>
    <xf numFmtId="164" fontId="7" fillId="5" borderId="3" xfId="63" applyNumberFormat="1" applyFont="1" applyFill="1" applyBorder="1" applyProtection="1">
      <alignment horizontal="right" vertical="top" shrinkToFit="1"/>
    </xf>
    <xf numFmtId="0" fontId="15" fillId="5" borderId="3" xfId="0" applyFont="1" applyFill="1" applyBorder="1" applyAlignment="1">
      <alignment vertical="top"/>
    </xf>
    <xf numFmtId="164" fontId="6" fillId="7" borderId="3" xfId="70" applyNumberFormat="1" applyFont="1" applyFill="1" applyBorder="1" applyProtection="1">
      <alignment horizontal="right" vertical="top" shrinkToFit="1"/>
    </xf>
    <xf numFmtId="164" fontId="6" fillId="5" borderId="13" xfId="63" applyNumberFormat="1" applyFont="1" applyFill="1" applyBorder="1" applyProtection="1">
      <alignment horizontal="right" vertical="top" shrinkToFit="1"/>
    </xf>
    <xf numFmtId="164" fontId="7" fillId="5" borderId="1" xfId="63" applyNumberFormat="1" applyFont="1" applyFill="1" applyBorder="1" applyProtection="1">
      <alignment horizontal="right" vertical="top" shrinkToFit="1"/>
    </xf>
    <xf numFmtId="49" fontId="6" fillId="0" borderId="3" xfId="231" applyFont="1" applyProtection="1">
      <alignment vertical="top" wrapText="1"/>
    </xf>
    <xf numFmtId="164" fontId="15" fillId="5" borderId="21" xfId="0" applyNumberFormat="1" applyFont="1" applyFill="1" applyBorder="1" applyAlignment="1">
      <alignment vertical="top"/>
    </xf>
    <xf numFmtId="164" fontId="15" fillId="0" borderId="3" xfId="0" applyNumberFormat="1" applyFont="1" applyBorder="1" applyAlignment="1">
      <alignment vertical="top"/>
    </xf>
    <xf numFmtId="164" fontId="15" fillId="5" borderId="3" xfId="0" applyNumberFormat="1" applyFont="1" applyFill="1" applyBorder="1" applyAlignment="1">
      <alignment vertical="top"/>
    </xf>
    <xf numFmtId="164" fontId="15" fillId="0" borderId="10" xfId="0" applyNumberFormat="1" applyFont="1" applyBorder="1" applyAlignment="1">
      <alignment vertical="top"/>
    </xf>
    <xf numFmtId="164" fontId="15" fillId="5" borderId="10" xfId="0" applyNumberFormat="1" applyFont="1" applyFill="1" applyBorder="1" applyAlignment="1">
      <alignment vertical="top"/>
    </xf>
    <xf numFmtId="164" fontId="6" fillId="5" borderId="3" xfId="37" applyNumberFormat="1" applyFont="1" applyFill="1" applyAlignment="1" applyProtection="1">
      <alignment horizontal="right" vertical="top" shrinkToFit="1"/>
    </xf>
    <xf numFmtId="1" fontId="6" fillId="0" borderId="3" xfId="37" applyNumberFormat="1" applyFont="1" applyAlignment="1" applyProtection="1">
      <alignment horizontal="center" vertical="top" shrinkToFit="1"/>
    </xf>
    <xf numFmtId="164" fontId="15" fillId="0" borderId="8" xfId="0" applyNumberFormat="1" applyFont="1" applyBorder="1" applyAlignment="1">
      <alignment vertical="top"/>
    </xf>
    <xf numFmtId="164" fontId="6" fillId="0" borderId="3" xfId="70" applyNumberFormat="1" applyFont="1" applyFill="1" applyBorder="1" applyProtection="1">
      <alignment horizontal="right" vertical="top" shrinkToFit="1"/>
    </xf>
    <xf numFmtId="166" fontId="15" fillId="5" borderId="3" xfId="0" applyNumberFormat="1" applyFont="1" applyFill="1" applyBorder="1" applyAlignment="1">
      <alignment vertical="top"/>
    </xf>
    <xf numFmtId="164" fontId="15" fillId="0" borderId="1" xfId="0" applyNumberFormat="1" applyFont="1" applyFill="1" applyBorder="1" applyAlignment="1">
      <alignment vertical="top"/>
    </xf>
    <xf numFmtId="49" fontId="6" fillId="0" borderId="3" xfId="37" applyNumberFormat="1" applyFont="1" applyAlignment="1" applyProtection="1">
      <alignment horizontal="center" vertical="top" shrinkToFit="1"/>
    </xf>
    <xf numFmtId="0" fontId="15" fillId="0" borderId="15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7" fillId="0" borderId="1" xfId="19" applyNumberFormat="1" applyFont="1" applyBorder="1" applyAlignment="1" applyProtection="1">
      <alignment horizontal="left"/>
    </xf>
    <xf numFmtId="0" fontId="7" fillId="0" borderId="1" xfId="19" applyFont="1" applyBorder="1" applyAlignment="1" applyProtection="1">
      <alignment horizontal="left"/>
      <protection locked="0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</cellXfs>
  <cellStyles count="232">
    <cellStyle name="br" xfId="26"/>
    <cellStyle name="col" xfId="27"/>
    <cellStyle name="st16" xfId="231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1"/>
  <sheetViews>
    <sheetView tabSelected="1" topLeftCell="A580" zoomScale="110" zoomScaleNormal="110" workbookViewId="0">
      <selection activeCell="A594" sqref="A594:XFD594"/>
    </sheetView>
  </sheetViews>
  <sheetFormatPr defaultRowHeight="14.4"/>
  <cols>
    <col min="1" max="1" width="49" style="3" customWidth="1"/>
    <col min="2" max="2" width="11.44140625" style="2" customWidth="1"/>
    <col min="3" max="3" width="6.5546875" style="2" customWidth="1"/>
    <col min="4" max="4" width="12.5546875" style="1" hidden="1" customWidth="1"/>
    <col min="5" max="5" width="11.6640625" style="49" hidden="1" customWidth="1"/>
    <col min="6" max="7" width="11.5546875" customWidth="1"/>
  </cols>
  <sheetData>
    <row r="1" spans="1:7" ht="65.25" customHeight="1">
      <c r="A1" s="114" t="s">
        <v>556</v>
      </c>
      <c r="B1" s="114"/>
      <c r="C1" s="114"/>
      <c r="D1" s="114"/>
      <c r="E1" s="114"/>
      <c r="F1" s="114"/>
      <c r="G1" s="114"/>
    </row>
    <row r="2" spans="1:7" ht="14.4" customHeight="1">
      <c r="A2" s="120" t="s">
        <v>1</v>
      </c>
      <c r="B2" s="122" t="s">
        <v>0</v>
      </c>
      <c r="C2" s="123" t="s">
        <v>2</v>
      </c>
      <c r="D2" s="116" t="s">
        <v>381</v>
      </c>
      <c r="E2" s="116" t="s">
        <v>381</v>
      </c>
      <c r="F2" s="115" t="s">
        <v>492</v>
      </c>
      <c r="G2" s="115" t="s">
        <v>418</v>
      </c>
    </row>
    <row r="3" spans="1:7" ht="32.4" customHeight="1">
      <c r="A3" s="121"/>
      <c r="B3" s="122"/>
      <c r="C3" s="123"/>
      <c r="D3" s="117"/>
      <c r="E3" s="117"/>
      <c r="F3" s="115"/>
      <c r="G3" s="115"/>
    </row>
    <row r="4" spans="1:7">
      <c r="A4" s="12" t="s">
        <v>3</v>
      </c>
      <c r="B4" s="13" t="s">
        <v>4</v>
      </c>
      <c r="C4" s="14"/>
      <c r="D4" s="25" t="e">
        <f>D5+D38+D73+D99+D109+D116</f>
        <v>#REF!</v>
      </c>
      <c r="E4" s="25" t="e">
        <f>E5+E38+E73+E99+E109+E116</f>
        <v>#REF!</v>
      </c>
      <c r="F4" s="87">
        <f>F5+F38+F73+F99+F109+F116</f>
        <v>1157906.06</v>
      </c>
      <c r="G4" s="87">
        <f>G5+G38+G73+G99+G109+G116</f>
        <v>1378906.7000000002</v>
      </c>
    </row>
    <row r="5" spans="1:7" ht="26.4">
      <c r="A5" s="12" t="s">
        <v>5</v>
      </c>
      <c r="B5" s="13" t="s">
        <v>6</v>
      </c>
      <c r="C5" s="14"/>
      <c r="D5" s="27">
        <f>D9+D12+D15+D26+D29+D6+D34</f>
        <v>480129.99999999994</v>
      </c>
      <c r="E5" s="27">
        <f t="shared" ref="E5" si="0">E9+E12+E15+E26+E29</f>
        <v>479083.19999999995</v>
      </c>
      <c r="F5" s="88">
        <f>F9+F12+F15+F18+F26+F29+F6+F34+F32+F23</f>
        <v>517906.39999999997</v>
      </c>
      <c r="G5" s="88">
        <f>G6+G9+G12+G15+G18+G21+G23+G26+G29+G34+G32+G36</f>
        <v>705802.60000000009</v>
      </c>
    </row>
    <row r="6" spans="1:7" ht="39.6">
      <c r="A6" s="32" t="s">
        <v>456</v>
      </c>
      <c r="B6" s="33" t="s">
        <v>457</v>
      </c>
      <c r="C6" s="33"/>
      <c r="D6" s="28">
        <f t="shared" ref="D6" si="1">D7+D8</f>
        <v>292.59999999999997</v>
      </c>
      <c r="E6" s="62"/>
      <c r="F6" s="75">
        <f t="shared" ref="F6:G6" si="2">F7+F8</f>
        <v>292.59999999999997</v>
      </c>
      <c r="G6" s="75">
        <f t="shared" si="2"/>
        <v>416.1</v>
      </c>
    </row>
    <row r="7" spans="1:7">
      <c r="A7" s="32" t="s">
        <v>404</v>
      </c>
      <c r="B7" s="33" t="s">
        <v>457</v>
      </c>
      <c r="C7" s="33" t="s">
        <v>10</v>
      </c>
      <c r="D7" s="66">
        <v>286.89999999999998</v>
      </c>
      <c r="E7" s="65"/>
      <c r="F7" s="73">
        <v>286.89999999999998</v>
      </c>
      <c r="G7" s="73">
        <v>408.5</v>
      </c>
    </row>
    <row r="8" spans="1:7">
      <c r="A8" s="32" t="s">
        <v>408</v>
      </c>
      <c r="B8" s="33" t="s">
        <v>457</v>
      </c>
      <c r="C8" s="33" t="s">
        <v>12</v>
      </c>
      <c r="D8" s="64">
        <v>5.7</v>
      </c>
      <c r="E8" s="63"/>
      <c r="F8" s="74">
        <v>5.7</v>
      </c>
      <c r="G8" s="74">
        <v>7.6</v>
      </c>
    </row>
    <row r="9" spans="1:7" ht="79.2">
      <c r="A9" s="4" t="s">
        <v>7</v>
      </c>
      <c r="B9" s="5" t="s">
        <v>8</v>
      </c>
      <c r="C9" s="6"/>
      <c r="D9" s="28">
        <f t="shared" ref="D9" si="3">D10+D11</f>
        <v>11280.6</v>
      </c>
      <c r="E9" s="28">
        <f t="shared" ref="E9" si="4">E10+E11</f>
        <v>11280.6</v>
      </c>
      <c r="F9" s="75">
        <f t="shared" ref="F9:G9" si="5">F10+F11</f>
        <v>14925</v>
      </c>
      <c r="G9" s="75">
        <f t="shared" si="5"/>
        <v>18460.399999999998</v>
      </c>
    </row>
    <row r="10" spans="1:7">
      <c r="A10" s="4" t="s">
        <v>9</v>
      </c>
      <c r="B10" s="5" t="s">
        <v>8</v>
      </c>
      <c r="C10" s="6" t="s">
        <v>10</v>
      </c>
      <c r="D10" s="29">
        <v>10580.6</v>
      </c>
      <c r="E10" s="48">
        <v>10580.6</v>
      </c>
      <c r="F10" s="89">
        <v>14246.5</v>
      </c>
      <c r="G10" s="89">
        <v>17658.099999999999</v>
      </c>
    </row>
    <row r="11" spans="1:7">
      <c r="A11" s="4" t="s">
        <v>11</v>
      </c>
      <c r="B11" s="5" t="s">
        <v>8</v>
      </c>
      <c r="C11" s="6" t="s">
        <v>12</v>
      </c>
      <c r="D11" s="29">
        <v>700</v>
      </c>
      <c r="E11" s="48">
        <v>700</v>
      </c>
      <c r="F11" s="89">
        <v>678.5</v>
      </c>
      <c r="G11" s="89">
        <v>802.3</v>
      </c>
    </row>
    <row r="12" spans="1:7" ht="118.8">
      <c r="A12" s="4" t="s">
        <v>13</v>
      </c>
      <c r="B12" s="5" t="s">
        <v>14</v>
      </c>
      <c r="C12" s="6"/>
      <c r="D12" s="29">
        <f t="shared" ref="D12" si="6">D13+D14</f>
        <v>266</v>
      </c>
      <c r="E12" s="29">
        <f t="shared" ref="E12" si="7">E13+E14</f>
        <v>266</v>
      </c>
      <c r="F12" s="89">
        <f t="shared" ref="F12:G12" si="8">F13+F14</f>
        <v>266</v>
      </c>
      <c r="G12" s="89">
        <f t="shared" si="8"/>
        <v>303.5</v>
      </c>
    </row>
    <row r="13" spans="1:7">
      <c r="A13" s="4" t="s">
        <v>9</v>
      </c>
      <c r="B13" s="5" t="s">
        <v>14</v>
      </c>
      <c r="C13" s="6" t="s">
        <v>10</v>
      </c>
      <c r="D13" s="29">
        <v>236</v>
      </c>
      <c r="E13" s="48">
        <v>236</v>
      </c>
      <c r="F13" s="89">
        <v>236</v>
      </c>
      <c r="G13" s="89">
        <v>252.6</v>
      </c>
    </row>
    <row r="14" spans="1:7">
      <c r="A14" s="4" t="s">
        <v>11</v>
      </c>
      <c r="B14" s="5" t="s">
        <v>14</v>
      </c>
      <c r="C14" s="6" t="s">
        <v>12</v>
      </c>
      <c r="D14" s="29">
        <v>30</v>
      </c>
      <c r="E14" s="48">
        <v>30</v>
      </c>
      <c r="F14" s="89">
        <v>30</v>
      </c>
      <c r="G14" s="89">
        <v>50.9</v>
      </c>
    </row>
    <row r="15" spans="1:7" ht="52.8">
      <c r="A15" s="4" t="s">
        <v>15</v>
      </c>
      <c r="B15" s="5" t="s">
        <v>16</v>
      </c>
      <c r="C15" s="6"/>
      <c r="D15" s="29">
        <f t="shared" ref="D15" si="9">D16+D17</f>
        <v>371770</v>
      </c>
      <c r="E15" s="29">
        <f t="shared" ref="E15" si="10">E16+E17</f>
        <v>371358.8</v>
      </c>
      <c r="F15" s="89">
        <f t="shared" ref="F15:G15" si="11">F16+F17</f>
        <v>405360.8</v>
      </c>
      <c r="G15" s="89">
        <f t="shared" si="11"/>
        <v>444316.7</v>
      </c>
    </row>
    <row r="16" spans="1:7">
      <c r="A16" s="4" t="s">
        <v>9</v>
      </c>
      <c r="B16" s="5" t="s">
        <v>16</v>
      </c>
      <c r="C16" s="6" t="s">
        <v>10</v>
      </c>
      <c r="D16" s="29">
        <v>358750</v>
      </c>
      <c r="E16" s="48">
        <v>358338.8</v>
      </c>
      <c r="F16" s="89">
        <v>390990.8</v>
      </c>
      <c r="G16" s="89">
        <v>428048</v>
      </c>
    </row>
    <row r="17" spans="1:7">
      <c r="A17" s="4" t="s">
        <v>11</v>
      </c>
      <c r="B17" s="5" t="s">
        <v>16</v>
      </c>
      <c r="C17" s="6" t="s">
        <v>12</v>
      </c>
      <c r="D17" s="29">
        <v>13020</v>
      </c>
      <c r="E17" s="48">
        <v>13020</v>
      </c>
      <c r="F17" s="89">
        <v>14370</v>
      </c>
      <c r="G17" s="89">
        <v>16268.7</v>
      </c>
    </row>
    <row r="18" spans="1:7" ht="105.6">
      <c r="A18" s="4" t="s">
        <v>474</v>
      </c>
      <c r="B18" s="5" t="s">
        <v>473</v>
      </c>
      <c r="C18" s="6"/>
      <c r="D18" s="29">
        <v>0</v>
      </c>
      <c r="E18" s="48"/>
      <c r="F18" s="89">
        <f>F19+F20</f>
        <v>646.29999999999995</v>
      </c>
      <c r="G18" s="89">
        <f>G19+G20</f>
        <v>989.3</v>
      </c>
    </row>
    <row r="19" spans="1:7">
      <c r="A19" s="4" t="s">
        <v>9</v>
      </c>
      <c r="B19" s="5" t="s">
        <v>473</v>
      </c>
      <c r="C19" s="6" t="s">
        <v>10</v>
      </c>
      <c r="D19" s="29">
        <v>0</v>
      </c>
      <c r="E19" s="48"/>
      <c r="F19" s="89">
        <v>640.5</v>
      </c>
      <c r="G19" s="89">
        <v>956.8</v>
      </c>
    </row>
    <row r="20" spans="1:7">
      <c r="A20" s="4" t="s">
        <v>11</v>
      </c>
      <c r="B20" s="5" t="s">
        <v>473</v>
      </c>
      <c r="C20" s="6" t="s">
        <v>12</v>
      </c>
      <c r="D20" s="29">
        <v>0</v>
      </c>
      <c r="E20" s="48"/>
      <c r="F20" s="89">
        <v>5.8</v>
      </c>
      <c r="G20" s="89">
        <v>32.5</v>
      </c>
    </row>
    <row r="21" spans="1:7" ht="79.2">
      <c r="A21" s="4" t="s">
        <v>560</v>
      </c>
      <c r="B21" s="5" t="s">
        <v>561</v>
      </c>
      <c r="C21" s="6"/>
      <c r="D21" s="29"/>
      <c r="E21" s="48"/>
      <c r="F21" s="89">
        <v>0</v>
      </c>
      <c r="G21" s="89">
        <v>14946.9</v>
      </c>
    </row>
    <row r="22" spans="1:7">
      <c r="A22" s="4" t="s">
        <v>562</v>
      </c>
      <c r="B22" s="5" t="s">
        <v>561</v>
      </c>
      <c r="C22" s="6" t="s">
        <v>253</v>
      </c>
      <c r="D22" s="29"/>
      <c r="E22" s="48"/>
      <c r="F22" s="89">
        <v>0</v>
      </c>
      <c r="G22" s="89">
        <v>14946.9</v>
      </c>
    </row>
    <row r="23" spans="1:7" ht="26.4">
      <c r="A23" s="32" t="s">
        <v>439</v>
      </c>
      <c r="B23" s="33" t="s">
        <v>542</v>
      </c>
      <c r="C23" s="33"/>
      <c r="D23" s="29"/>
      <c r="E23" s="48"/>
      <c r="F23" s="89">
        <f>F24+F25</f>
        <v>0</v>
      </c>
      <c r="G23" s="89">
        <f>G24+G25</f>
        <v>15143.9</v>
      </c>
    </row>
    <row r="24" spans="1:7">
      <c r="A24" s="32" t="s">
        <v>404</v>
      </c>
      <c r="B24" s="33" t="s">
        <v>542</v>
      </c>
      <c r="C24" s="33" t="s">
        <v>10</v>
      </c>
      <c r="D24" s="29"/>
      <c r="E24" s="48"/>
      <c r="F24" s="89">
        <v>0</v>
      </c>
      <c r="G24" s="89">
        <v>12269</v>
      </c>
    </row>
    <row r="25" spans="1:7">
      <c r="A25" s="32" t="s">
        <v>408</v>
      </c>
      <c r="B25" s="33" t="s">
        <v>542</v>
      </c>
      <c r="C25" s="33" t="s">
        <v>12</v>
      </c>
      <c r="D25" s="29"/>
      <c r="E25" s="48"/>
      <c r="F25" s="89">
        <v>0</v>
      </c>
      <c r="G25" s="89">
        <v>2874.9</v>
      </c>
    </row>
    <row r="26" spans="1:7" ht="26.4" hidden="1">
      <c r="A26" s="4" t="s">
        <v>19</v>
      </c>
      <c r="B26" s="5" t="s">
        <v>20</v>
      </c>
      <c r="C26" s="6"/>
      <c r="D26" s="29">
        <f t="shared" ref="D26" si="12">D27+D28</f>
        <v>4831</v>
      </c>
      <c r="E26" s="29">
        <f t="shared" ref="E26" si="13">E27+E28</f>
        <v>4831</v>
      </c>
      <c r="F26" s="89">
        <f t="shared" ref="F26:G26" si="14">F27+F28</f>
        <v>4831</v>
      </c>
      <c r="G26" s="89">
        <f t="shared" si="14"/>
        <v>4831</v>
      </c>
    </row>
    <row r="27" spans="1:7" hidden="1">
      <c r="A27" s="4" t="s">
        <v>9</v>
      </c>
      <c r="B27" s="5" t="s">
        <v>20</v>
      </c>
      <c r="C27" s="6" t="s">
        <v>10</v>
      </c>
      <c r="D27" s="29">
        <v>4653.7</v>
      </c>
      <c r="E27" s="48">
        <v>4653.7</v>
      </c>
      <c r="F27" s="89">
        <v>4653.7</v>
      </c>
      <c r="G27" s="89">
        <v>4653.7</v>
      </c>
    </row>
    <row r="28" spans="1:7" hidden="1">
      <c r="A28" s="4" t="s">
        <v>11</v>
      </c>
      <c r="B28" s="5" t="s">
        <v>20</v>
      </c>
      <c r="C28" s="6" t="s">
        <v>12</v>
      </c>
      <c r="D28" s="30">
        <v>177.3</v>
      </c>
      <c r="E28" s="54">
        <v>177.3</v>
      </c>
      <c r="F28" s="90">
        <v>177.3</v>
      </c>
      <c r="G28" s="90">
        <v>177.3</v>
      </c>
    </row>
    <row r="29" spans="1:7" ht="26.4">
      <c r="A29" s="4" t="s">
        <v>23</v>
      </c>
      <c r="B29" s="5" t="s">
        <v>24</v>
      </c>
      <c r="C29" s="6"/>
      <c r="D29" s="26">
        <f t="shared" ref="D29" si="15">D30+D31</f>
        <v>91346.8</v>
      </c>
      <c r="E29" s="26">
        <f t="shared" ref="E29" si="16">E30+E31</f>
        <v>91346.8</v>
      </c>
      <c r="F29" s="91">
        <f t="shared" ref="F29:G29" si="17">F30+F31</f>
        <v>90121.8</v>
      </c>
      <c r="G29" s="91">
        <f t="shared" si="17"/>
        <v>100121.8</v>
      </c>
    </row>
    <row r="30" spans="1:7">
      <c r="A30" s="4" t="s">
        <v>9</v>
      </c>
      <c r="B30" s="5" t="s">
        <v>24</v>
      </c>
      <c r="C30" s="6" t="s">
        <v>10</v>
      </c>
      <c r="D30" s="26">
        <v>87828</v>
      </c>
      <c r="E30" s="58">
        <v>87809.8</v>
      </c>
      <c r="F30" s="91">
        <v>86608.2</v>
      </c>
      <c r="G30" s="91">
        <v>96606.3</v>
      </c>
    </row>
    <row r="31" spans="1:7">
      <c r="A31" s="4" t="s">
        <v>11</v>
      </c>
      <c r="B31" s="5" t="s">
        <v>24</v>
      </c>
      <c r="C31" s="6" t="s">
        <v>12</v>
      </c>
      <c r="D31" s="26">
        <v>3518.8</v>
      </c>
      <c r="E31" s="58">
        <v>3537</v>
      </c>
      <c r="F31" s="91">
        <v>3513.6</v>
      </c>
      <c r="G31" s="91">
        <v>3515.5</v>
      </c>
    </row>
    <row r="32" spans="1:7" ht="39.6" hidden="1">
      <c r="A32" s="101" t="s">
        <v>483</v>
      </c>
      <c r="B32" s="5" t="s">
        <v>482</v>
      </c>
      <c r="C32" s="6"/>
      <c r="D32" s="26">
        <v>0</v>
      </c>
      <c r="E32" s="58"/>
      <c r="F32" s="92">
        <f>F33</f>
        <v>786.9</v>
      </c>
      <c r="G32" s="92">
        <f>G33</f>
        <v>786.9</v>
      </c>
    </row>
    <row r="33" spans="1:7" hidden="1">
      <c r="A33" s="4" t="s">
        <v>9</v>
      </c>
      <c r="B33" s="5" t="s">
        <v>482</v>
      </c>
      <c r="C33" s="6" t="s">
        <v>10</v>
      </c>
      <c r="D33" s="26">
        <v>0</v>
      </c>
      <c r="E33" s="58"/>
      <c r="F33" s="102">
        <v>786.9</v>
      </c>
      <c r="G33" s="102">
        <v>786.9</v>
      </c>
    </row>
    <row r="34" spans="1:7" ht="26.4">
      <c r="A34" s="4" t="s">
        <v>458</v>
      </c>
      <c r="B34" s="5" t="s">
        <v>459</v>
      </c>
      <c r="C34" s="6"/>
      <c r="D34" s="26">
        <v>343</v>
      </c>
      <c r="E34" s="58"/>
      <c r="F34" s="92">
        <f>F35</f>
        <v>676</v>
      </c>
      <c r="G34" s="110">
        <f>G35</f>
        <v>1422.6</v>
      </c>
    </row>
    <row r="35" spans="1:7">
      <c r="A35" s="4" t="s">
        <v>9</v>
      </c>
      <c r="B35" s="5" t="s">
        <v>459</v>
      </c>
      <c r="C35" s="6" t="s">
        <v>10</v>
      </c>
      <c r="D35" s="26">
        <v>343</v>
      </c>
      <c r="E35" s="58"/>
      <c r="F35" s="91">
        <v>676</v>
      </c>
      <c r="G35" s="91">
        <v>1422.6</v>
      </c>
    </row>
    <row r="36" spans="1:7" ht="66">
      <c r="A36" s="32" t="s">
        <v>536</v>
      </c>
      <c r="B36" s="33" t="s">
        <v>537</v>
      </c>
      <c r="C36" s="33"/>
      <c r="D36" s="26"/>
      <c r="E36" s="58"/>
      <c r="F36" s="75">
        <f t="shared" ref="F36:G36" si="18">F37</f>
        <v>0</v>
      </c>
      <c r="G36" s="75">
        <f t="shared" si="18"/>
        <v>104063.5</v>
      </c>
    </row>
    <row r="37" spans="1:7">
      <c r="A37" s="32" t="s">
        <v>415</v>
      </c>
      <c r="B37" s="33" t="s">
        <v>537</v>
      </c>
      <c r="C37" s="33" t="s">
        <v>253</v>
      </c>
      <c r="D37" s="26"/>
      <c r="E37" s="58"/>
      <c r="F37" s="91">
        <v>0</v>
      </c>
      <c r="G37" s="91">
        <v>104063.5</v>
      </c>
    </row>
    <row r="38" spans="1:7">
      <c r="A38" s="12" t="s">
        <v>27</v>
      </c>
      <c r="B38" s="13" t="s">
        <v>28</v>
      </c>
      <c r="C38" s="14"/>
      <c r="D38" s="27">
        <f>D41+D47+D50+D52+D60+D68+D39+D58+D56</f>
        <v>426757.3</v>
      </c>
      <c r="E38" s="27">
        <f>E41+E47+E50+E52+E60+E68</f>
        <v>424847.5</v>
      </c>
      <c r="F38" s="88">
        <f>F41+F47+F50+F52+F60+F68+F39+F58+F64+F56+F54+F66+F45</f>
        <v>448459</v>
      </c>
      <c r="G38" s="88">
        <f>G41+G47+G50+G52+G60+G68+G39+G58+G64+G56+G54+G66+G45+G43</f>
        <v>484162</v>
      </c>
    </row>
    <row r="39" spans="1:7" ht="39.6">
      <c r="A39" s="32" t="s">
        <v>454</v>
      </c>
      <c r="B39" s="33" t="s">
        <v>455</v>
      </c>
      <c r="C39" s="33"/>
      <c r="D39" s="28">
        <f t="shared" ref="D39:G45" si="19">D40</f>
        <v>332.5</v>
      </c>
      <c r="E39" s="62"/>
      <c r="F39" s="75">
        <f t="shared" si="19"/>
        <v>332.5</v>
      </c>
      <c r="G39" s="75">
        <f t="shared" si="19"/>
        <v>359.1</v>
      </c>
    </row>
    <row r="40" spans="1:7">
      <c r="A40" s="32" t="s">
        <v>404</v>
      </c>
      <c r="B40" s="33" t="s">
        <v>455</v>
      </c>
      <c r="C40" s="33" t="s">
        <v>10</v>
      </c>
      <c r="D40" s="64">
        <v>332.5</v>
      </c>
      <c r="E40" s="63"/>
      <c r="F40" s="74">
        <v>332.5</v>
      </c>
      <c r="G40" s="74">
        <v>359.1</v>
      </c>
    </row>
    <row r="41" spans="1:7" ht="92.4">
      <c r="A41" s="4" t="s">
        <v>29</v>
      </c>
      <c r="B41" s="5" t="s">
        <v>30</v>
      </c>
      <c r="C41" s="6"/>
      <c r="D41" s="28">
        <f t="shared" si="19"/>
        <v>327132</v>
      </c>
      <c r="E41" s="28">
        <f t="shared" si="19"/>
        <v>325738.40000000002</v>
      </c>
      <c r="F41" s="75">
        <f t="shared" si="19"/>
        <v>345069.8</v>
      </c>
      <c r="G41" s="75">
        <f t="shared" si="19"/>
        <v>375931.2</v>
      </c>
    </row>
    <row r="42" spans="1:7">
      <c r="A42" s="4" t="s">
        <v>9</v>
      </c>
      <c r="B42" s="5" t="s">
        <v>30</v>
      </c>
      <c r="C42" s="6" t="s">
        <v>10</v>
      </c>
      <c r="D42" s="29">
        <v>327132</v>
      </c>
      <c r="E42" s="48">
        <v>325738.40000000002</v>
      </c>
      <c r="F42" s="89">
        <v>345069.8</v>
      </c>
      <c r="G42" s="89">
        <v>375931.2</v>
      </c>
    </row>
    <row r="43" spans="1:7" ht="26.4">
      <c r="A43" s="32" t="s">
        <v>527</v>
      </c>
      <c r="B43" s="108" t="s">
        <v>529</v>
      </c>
      <c r="C43" s="108"/>
      <c r="D43" s="29"/>
      <c r="E43" s="48"/>
      <c r="F43" s="75">
        <f t="shared" si="19"/>
        <v>0</v>
      </c>
      <c r="G43" s="75">
        <f t="shared" si="19"/>
        <v>800</v>
      </c>
    </row>
    <row r="44" spans="1:7">
      <c r="A44" s="32" t="s">
        <v>528</v>
      </c>
      <c r="B44" s="108" t="s">
        <v>529</v>
      </c>
      <c r="C44" s="108" t="s">
        <v>10</v>
      </c>
      <c r="D44" s="29"/>
      <c r="E44" s="48"/>
      <c r="F44" s="89">
        <v>0</v>
      </c>
      <c r="G44" s="89">
        <v>800</v>
      </c>
    </row>
    <row r="45" spans="1:7" ht="26.4">
      <c r="A45" s="32" t="s">
        <v>439</v>
      </c>
      <c r="B45" s="33" t="s">
        <v>546</v>
      </c>
      <c r="C45" s="33"/>
      <c r="D45" s="29"/>
      <c r="E45" s="48"/>
      <c r="F45" s="75">
        <f t="shared" si="19"/>
        <v>0</v>
      </c>
      <c r="G45" s="75">
        <f t="shared" si="19"/>
        <v>3859.7</v>
      </c>
    </row>
    <row r="46" spans="1:7">
      <c r="A46" s="32" t="s">
        <v>404</v>
      </c>
      <c r="B46" s="33" t="s">
        <v>546</v>
      </c>
      <c r="C46" s="33" t="s">
        <v>10</v>
      </c>
      <c r="D46" s="29"/>
      <c r="E46" s="48"/>
      <c r="F46" s="89">
        <v>0</v>
      </c>
      <c r="G46" s="89">
        <v>3859.7</v>
      </c>
    </row>
    <row r="47" spans="1:7" ht="26.4">
      <c r="A47" s="4" t="s">
        <v>19</v>
      </c>
      <c r="B47" s="5" t="s">
        <v>31</v>
      </c>
      <c r="C47" s="6"/>
      <c r="D47" s="29">
        <f t="shared" ref="D47" si="20">D48+D49</f>
        <v>3869.6</v>
      </c>
      <c r="E47" s="29">
        <f t="shared" ref="E47" si="21">E48+E49</f>
        <v>3869.6</v>
      </c>
      <c r="F47" s="89">
        <f>F48+F49</f>
        <v>3869.6</v>
      </c>
      <c r="G47" s="29">
        <f t="shared" ref="G47" si="22">G48+G49</f>
        <v>3866.1</v>
      </c>
    </row>
    <row r="48" spans="1:7">
      <c r="A48" s="4" t="s">
        <v>9</v>
      </c>
      <c r="B48" s="5" t="s">
        <v>31</v>
      </c>
      <c r="C48" s="6" t="s">
        <v>10</v>
      </c>
      <c r="D48" s="29">
        <v>3813</v>
      </c>
      <c r="E48" s="48">
        <v>3813</v>
      </c>
      <c r="F48" s="89">
        <v>3813</v>
      </c>
      <c r="G48" s="89">
        <v>3809.4</v>
      </c>
    </row>
    <row r="49" spans="1:7" hidden="1">
      <c r="A49" s="4" t="s">
        <v>21</v>
      </c>
      <c r="B49" s="5" t="s">
        <v>31</v>
      </c>
      <c r="C49" s="6" t="s">
        <v>22</v>
      </c>
      <c r="D49" s="29">
        <v>56.6</v>
      </c>
      <c r="E49" s="48">
        <v>56.6</v>
      </c>
      <c r="F49" s="89">
        <v>56.6</v>
      </c>
      <c r="G49" s="89">
        <v>56.7</v>
      </c>
    </row>
    <row r="50" spans="1:7" ht="26.4">
      <c r="A50" s="4" t="s">
        <v>23</v>
      </c>
      <c r="B50" s="5" t="s">
        <v>32</v>
      </c>
      <c r="C50" s="6"/>
      <c r="D50" s="29">
        <f t="shared" ref="D50:E50" si="23">D51</f>
        <v>37325.5</v>
      </c>
      <c r="E50" s="29">
        <f t="shared" si="23"/>
        <v>37496.5</v>
      </c>
      <c r="F50" s="89">
        <f>F51</f>
        <v>37325.5</v>
      </c>
      <c r="G50" s="89">
        <f>G51</f>
        <v>38404.400000000001</v>
      </c>
    </row>
    <row r="51" spans="1:7">
      <c r="A51" s="4" t="s">
        <v>9</v>
      </c>
      <c r="B51" s="5" t="s">
        <v>32</v>
      </c>
      <c r="C51" s="6" t="s">
        <v>10</v>
      </c>
      <c r="D51" s="34">
        <v>37325.5</v>
      </c>
      <c r="E51" s="59">
        <v>37496.5</v>
      </c>
      <c r="F51" s="93">
        <v>37325.5</v>
      </c>
      <c r="G51" s="93">
        <v>38404.400000000001</v>
      </c>
    </row>
    <row r="52" spans="1:7" ht="26.4" hidden="1">
      <c r="A52" s="32" t="s">
        <v>402</v>
      </c>
      <c r="B52" s="33" t="s">
        <v>403</v>
      </c>
      <c r="C52" s="33"/>
      <c r="D52" s="29">
        <f t="shared" ref="D52:G58" si="24">D53</f>
        <v>150</v>
      </c>
      <c r="E52" s="29">
        <f t="shared" si="24"/>
        <v>150</v>
      </c>
      <c r="F52" s="89">
        <f>F53</f>
        <v>150</v>
      </c>
      <c r="G52" s="89">
        <f>G53</f>
        <v>150</v>
      </c>
    </row>
    <row r="53" spans="1:7" hidden="1">
      <c r="A53" s="32" t="s">
        <v>404</v>
      </c>
      <c r="B53" s="33" t="s">
        <v>403</v>
      </c>
      <c r="C53" s="33" t="s">
        <v>10</v>
      </c>
      <c r="D53" s="29">
        <v>150</v>
      </c>
      <c r="E53" s="48">
        <v>150</v>
      </c>
      <c r="F53" s="89">
        <v>150</v>
      </c>
      <c r="G53" s="89">
        <v>150</v>
      </c>
    </row>
    <row r="54" spans="1:7" ht="39.6" hidden="1">
      <c r="A54" s="101" t="s">
        <v>484</v>
      </c>
      <c r="B54" s="68" t="s">
        <v>485</v>
      </c>
      <c r="C54" s="33"/>
      <c r="D54" s="103">
        <v>0</v>
      </c>
      <c r="E54" s="29"/>
      <c r="F54" s="89">
        <f>F55</f>
        <v>938.4</v>
      </c>
      <c r="G54" s="89">
        <f>G55</f>
        <v>938.4</v>
      </c>
    </row>
    <row r="55" spans="1:7" hidden="1">
      <c r="A55" s="4" t="s">
        <v>9</v>
      </c>
      <c r="B55" s="68" t="s">
        <v>485</v>
      </c>
      <c r="C55" s="33">
        <v>610</v>
      </c>
      <c r="D55" s="103">
        <v>0</v>
      </c>
      <c r="E55" s="29"/>
      <c r="F55" s="104">
        <v>938.4</v>
      </c>
      <c r="G55" s="104">
        <v>938.4</v>
      </c>
    </row>
    <row r="56" spans="1:7" ht="26.4" hidden="1">
      <c r="A56" s="4" t="s">
        <v>458</v>
      </c>
      <c r="B56" s="68" t="s">
        <v>460</v>
      </c>
      <c r="C56" s="33"/>
      <c r="D56" s="29">
        <v>330</v>
      </c>
      <c r="E56" s="48"/>
      <c r="F56" s="89">
        <f>F57</f>
        <v>364.1</v>
      </c>
      <c r="G56" s="89">
        <f>G57</f>
        <v>364.1</v>
      </c>
    </row>
    <row r="57" spans="1:7" hidden="1">
      <c r="A57" s="4" t="s">
        <v>9</v>
      </c>
      <c r="B57" s="68" t="s">
        <v>460</v>
      </c>
      <c r="C57" s="33">
        <v>610</v>
      </c>
      <c r="D57" s="29">
        <v>330</v>
      </c>
      <c r="E57" s="48"/>
      <c r="F57" s="89">
        <v>364.1</v>
      </c>
      <c r="G57" s="89">
        <v>364.1</v>
      </c>
    </row>
    <row r="58" spans="1:7" ht="39.6">
      <c r="A58" s="32" t="s">
        <v>452</v>
      </c>
      <c r="B58" s="33" t="s">
        <v>453</v>
      </c>
      <c r="C58" s="33"/>
      <c r="D58" s="29">
        <f t="shared" si="24"/>
        <v>24.7</v>
      </c>
      <c r="E58" s="48"/>
      <c r="F58" s="89">
        <f t="shared" si="24"/>
        <v>24.7</v>
      </c>
      <c r="G58" s="89">
        <f t="shared" si="24"/>
        <v>28.5</v>
      </c>
    </row>
    <row r="59" spans="1:7" ht="26.4">
      <c r="A59" s="32" t="s">
        <v>392</v>
      </c>
      <c r="B59" s="33" t="s">
        <v>453</v>
      </c>
      <c r="C59" s="33" t="s">
        <v>26</v>
      </c>
      <c r="D59" s="67">
        <v>24.7</v>
      </c>
      <c r="E59" s="48"/>
      <c r="F59" s="94">
        <v>24.7</v>
      </c>
      <c r="G59" s="94">
        <v>28.5</v>
      </c>
    </row>
    <row r="60" spans="1:7" ht="79.2">
      <c r="A60" s="4" t="s">
        <v>33</v>
      </c>
      <c r="B60" s="5" t="s">
        <v>34</v>
      </c>
      <c r="C60" s="6"/>
      <c r="D60" s="29">
        <f t="shared" ref="D60" si="25">D61+D62+D63</f>
        <v>27710</v>
      </c>
      <c r="E60" s="29">
        <f t="shared" ref="E60" si="26">E61+E62+E63</f>
        <v>27710</v>
      </c>
      <c r="F60" s="89">
        <f t="shared" ref="F60:G60" si="27">F61+F62+F63</f>
        <v>28558.400000000001</v>
      </c>
      <c r="G60" s="89">
        <f t="shared" si="27"/>
        <v>27634.5</v>
      </c>
    </row>
    <row r="61" spans="1:7">
      <c r="A61" s="4" t="s">
        <v>17</v>
      </c>
      <c r="B61" s="5" t="s">
        <v>34</v>
      </c>
      <c r="C61" s="6" t="s">
        <v>18</v>
      </c>
      <c r="D61" s="29">
        <v>23139</v>
      </c>
      <c r="E61" s="48">
        <v>23139</v>
      </c>
      <c r="F61" s="89">
        <v>23987.4</v>
      </c>
      <c r="G61" s="89">
        <v>23923.5</v>
      </c>
    </row>
    <row r="62" spans="1:7" ht="26.4">
      <c r="A62" s="4" t="s">
        <v>25</v>
      </c>
      <c r="B62" s="5" t="s">
        <v>34</v>
      </c>
      <c r="C62" s="6" t="s">
        <v>26</v>
      </c>
      <c r="D62" s="29">
        <v>4556</v>
      </c>
      <c r="E62" s="48">
        <v>4566</v>
      </c>
      <c r="F62" s="89">
        <v>4556</v>
      </c>
      <c r="G62" s="89">
        <v>3696</v>
      </c>
    </row>
    <row r="63" spans="1:7" hidden="1">
      <c r="A63" s="4" t="s">
        <v>21</v>
      </c>
      <c r="B63" s="5" t="s">
        <v>34</v>
      </c>
      <c r="C63" s="6" t="s">
        <v>22</v>
      </c>
      <c r="D63" s="29">
        <v>15</v>
      </c>
      <c r="E63" s="48">
        <v>5</v>
      </c>
      <c r="F63" s="89">
        <v>15</v>
      </c>
      <c r="G63" s="89">
        <v>15</v>
      </c>
    </row>
    <row r="64" spans="1:7" ht="26.4" hidden="1">
      <c r="A64" s="4" t="s">
        <v>488</v>
      </c>
      <c r="B64" s="5" t="s">
        <v>475</v>
      </c>
      <c r="C64" s="6"/>
      <c r="D64" s="29">
        <v>0</v>
      </c>
      <c r="E64" s="48"/>
      <c r="F64" s="89">
        <f>F65</f>
        <v>191.1</v>
      </c>
      <c r="G64" s="89">
        <f>G65</f>
        <v>191.1</v>
      </c>
    </row>
    <row r="65" spans="1:7" ht="26.4" hidden="1">
      <c r="A65" s="4" t="s">
        <v>25</v>
      </c>
      <c r="B65" s="5" t="s">
        <v>475</v>
      </c>
      <c r="C65" s="6" t="s">
        <v>26</v>
      </c>
      <c r="D65" s="29">
        <v>0</v>
      </c>
      <c r="E65" s="48"/>
      <c r="F65" s="89">
        <v>191.1</v>
      </c>
      <c r="G65" s="89">
        <v>191.1</v>
      </c>
    </row>
    <row r="66" spans="1:7" ht="39.6" hidden="1">
      <c r="A66" s="101" t="s">
        <v>484</v>
      </c>
      <c r="B66" s="5" t="s">
        <v>486</v>
      </c>
      <c r="C66" s="6"/>
      <c r="D66" s="29">
        <v>0</v>
      </c>
      <c r="E66" s="48"/>
      <c r="F66" s="89">
        <f>F67</f>
        <v>60</v>
      </c>
      <c r="G66" s="89">
        <f>G67</f>
        <v>60</v>
      </c>
    </row>
    <row r="67" spans="1:7" ht="26.4" hidden="1">
      <c r="A67" s="4" t="s">
        <v>25</v>
      </c>
      <c r="B67" s="5" t="s">
        <v>486</v>
      </c>
      <c r="C67" s="6" t="s">
        <v>26</v>
      </c>
      <c r="D67" s="29">
        <v>0</v>
      </c>
      <c r="E67" s="48"/>
      <c r="F67" s="89">
        <v>60</v>
      </c>
      <c r="G67" s="89">
        <v>60</v>
      </c>
    </row>
    <row r="68" spans="1:7" ht="52.8" hidden="1">
      <c r="A68" s="4" t="s">
        <v>35</v>
      </c>
      <c r="B68" s="5" t="s">
        <v>36</v>
      </c>
      <c r="C68" s="6"/>
      <c r="D68" s="29">
        <f t="shared" ref="D68" si="28">D69+D70+D71+D72</f>
        <v>29883</v>
      </c>
      <c r="E68" s="29">
        <f t="shared" ref="E68" si="29">E69+E70+E71+E72</f>
        <v>29883</v>
      </c>
      <c r="F68" s="89">
        <f t="shared" ref="F68:G68" si="30">F69+F70+F71+F72</f>
        <v>31574.9</v>
      </c>
      <c r="G68" s="89">
        <f t="shared" si="30"/>
        <v>31574.9</v>
      </c>
    </row>
    <row r="69" spans="1:7" hidden="1">
      <c r="A69" s="4" t="s">
        <v>17</v>
      </c>
      <c r="B69" s="5" t="s">
        <v>36</v>
      </c>
      <c r="C69" s="6" t="s">
        <v>18</v>
      </c>
      <c r="D69" s="29">
        <v>20839</v>
      </c>
      <c r="E69" s="48">
        <v>20839</v>
      </c>
      <c r="F69" s="89">
        <v>22530.9</v>
      </c>
      <c r="G69" s="89">
        <v>22530.9</v>
      </c>
    </row>
    <row r="70" spans="1:7" ht="26.4" hidden="1">
      <c r="A70" s="4" t="s">
        <v>25</v>
      </c>
      <c r="B70" s="5" t="s">
        <v>36</v>
      </c>
      <c r="C70" s="6" t="s">
        <v>26</v>
      </c>
      <c r="D70" s="29">
        <v>8384</v>
      </c>
      <c r="E70" s="48">
        <v>8384</v>
      </c>
      <c r="F70" s="89">
        <v>8384</v>
      </c>
      <c r="G70" s="89">
        <v>8384</v>
      </c>
    </row>
    <row r="71" spans="1:7" ht="26.4" hidden="1">
      <c r="A71" s="4" t="s">
        <v>37</v>
      </c>
      <c r="B71" s="5" t="s">
        <v>36</v>
      </c>
      <c r="C71" s="6" t="s">
        <v>38</v>
      </c>
      <c r="D71" s="29">
        <v>600</v>
      </c>
      <c r="E71" s="48">
        <v>600</v>
      </c>
      <c r="F71" s="89">
        <v>600</v>
      </c>
      <c r="G71" s="89">
        <v>600</v>
      </c>
    </row>
    <row r="72" spans="1:7" hidden="1">
      <c r="A72" s="4" t="s">
        <v>21</v>
      </c>
      <c r="B72" s="5" t="s">
        <v>36</v>
      </c>
      <c r="C72" s="6" t="s">
        <v>22</v>
      </c>
      <c r="D72" s="30">
        <v>60</v>
      </c>
      <c r="E72" s="54">
        <v>60</v>
      </c>
      <c r="F72" s="90">
        <v>60</v>
      </c>
      <c r="G72" s="90">
        <v>60</v>
      </c>
    </row>
    <row r="73" spans="1:7" ht="26.4">
      <c r="A73" s="12" t="s">
        <v>39</v>
      </c>
      <c r="B73" s="13" t="s">
        <v>40</v>
      </c>
      <c r="C73" s="14"/>
      <c r="D73" s="27" t="e">
        <f>D82+D85+#REF!+D74</f>
        <v>#REF!</v>
      </c>
      <c r="E73" s="27" t="e">
        <f>E82+E85+#REF!</f>
        <v>#REF!</v>
      </c>
      <c r="F73" s="88">
        <f>F82+F85+F74+F88+F97+F93+F91+F95+F79</f>
        <v>125645.29999999999</v>
      </c>
      <c r="G73" s="88">
        <f>G82+G85+G74+G88+G97+G93+G91+G95+G79+G78</f>
        <v>121782.1</v>
      </c>
    </row>
    <row r="74" spans="1:7" ht="39.6" hidden="1">
      <c r="A74" s="32" t="s">
        <v>450</v>
      </c>
      <c r="B74" s="33" t="s">
        <v>451</v>
      </c>
      <c r="C74" s="33"/>
      <c r="D74" s="26">
        <f t="shared" ref="D74" si="31">D75+D76</f>
        <v>91.199999999999989</v>
      </c>
      <c r="E74" s="27"/>
      <c r="F74" s="91">
        <f t="shared" ref="F74:G74" si="32">F75+F76</f>
        <v>91.199999999999989</v>
      </c>
      <c r="G74" s="91">
        <f t="shared" si="32"/>
        <v>91.199999999999989</v>
      </c>
    </row>
    <row r="75" spans="1:7" hidden="1">
      <c r="A75" s="32" t="s">
        <v>404</v>
      </c>
      <c r="B75" s="33" t="s">
        <v>451</v>
      </c>
      <c r="C75" s="33" t="s">
        <v>10</v>
      </c>
      <c r="D75" s="26">
        <v>41.8</v>
      </c>
      <c r="E75" s="27"/>
      <c r="F75" s="91">
        <v>41.8</v>
      </c>
      <c r="G75" s="91">
        <v>41.8</v>
      </c>
    </row>
    <row r="76" spans="1:7" hidden="1">
      <c r="A76" s="32" t="s">
        <v>408</v>
      </c>
      <c r="B76" s="33" t="s">
        <v>451</v>
      </c>
      <c r="C76" s="33" t="s">
        <v>12</v>
      </c>
      <c r="D76" s="26">
        <v>49.4</v>
      </c>
      <c r="E76" s="27"/>
      <c r="F76" s="91">
        <v>49.4</v>
      </c>
      <c r="G76" s="91">
        <v>49.4</v>
      </c>
    </row>
    <row r="77" spans="1:7" ht="26.4">
      <c r="A77" s="32" t="s">
        <v>527</v>
      </c>
      <c r="B77" s="33" t="s">
        <v>530</v>
      </c>
      <c r="C77" s="33"/>
      <c r="D77" s="26"/>
      <c r="E77" s="27"/>
      <c r="F77" s="89">
        <f>F78</f>
        <v>0</v>
      </c>
      <c r="G77" s="89">
        <f>G78</f>
        <v>100</v>
      </c>
    </row>
    <row r="78" spans="1:7">
      <c r="A78" s="32" t="s">
        <v>525</v>
      </c>
      <c r="B78" s="33" t="s">
        <v>530</v>
      </c>
      <c r="C78" s="33" t="s">
        <v>12</v>
      </c>
      <c r="D78" s="26"/>
      <c r="E78" s="27"/>
      <c r="F78" s="91">
        <v>0</v>
      </c>
      <c r="G78" s="91">
        <v>100</v>
      </c>
    </row>
    <row r="79" spans="1:7" ht="26.4">
      <c r="A79" s="32" t="s">
        <v>439</v>
      </c>
      <c r="B79" s="33" t="s">
        <v>543</v>
      </c>
      <c r="C79" s="33"/>
      <c r="D79" s="26"/>
      <c r="E79" s="27"/>
      <c r="F79" s="91">
        <f t="shared" ref="F79:G79" si="33">F80+F81</f>
        <v>0</v>
      </c>
      <c r="G79" s="91">
        <f t="shared" si="33"/>
        <v>169.8</v>
      </c>
    </row>
    <row r="80" spans="1:7">
      <c r="A80" s="32" t="s">
        <v>404</v>
      </c>
      <c r="B80" s="33" t="s">
        <v>543</v>
      </c>
      <c r="C80" s="33" t="s">
        <v>10</v>
      </c>
      <c r="D80" s="26"/>
      <c r="E80" s="27"/>
      <c r="F80" s="91">
        <v>0</v>
      </c>
      <c r="G80" s="91">
        <v>152.4</v>
      </c>
    </row>
    <row r="81" spans="1:7">
      <c r="A81" s="32" t="s">
        <v>408</v>
      </c>
      <c r="B81" s="33" t="s">
        <v>543</v>
      </c>
      <c r="C81" s="33" t="s">
        <v>12</v>
      </c>
      <c r="D81" s="26"/>
      <c r="E81" s="27"/>
      <c r="F81" s="91">
        <v>0</v>
      </c>
      <c r="G81" s="91">
        <v>17.399999999999999</v>
      </c>
    </row>
    <row r="82" spans="1:7" ht="26.4">
      <c r="A82" s="4" t="s">
        <v>19</v>
      </c>
      <c r="B82" s="5" t="s">
        <v>41</v>
      </c>
      <c r="C82" s="6"/>
      <c r="D82" s="26">
        <f t="shared" ref="D82" si="34">D83+D84</f>
        <v>386.3</v>
      </c>
      <c r="E82" s="26">
        <f t="shared" ref="E82" si="35">E83+E84</f>
        <v>386.3</v>
      </c>
      <c r="F82" s="91">
        <f t="shared" ref="F82:G82" si="36">F83+F84</f>
        <v>386.3</v>
      </c>
      <c r="G82" s="112">
        <f t="shared" si="36"/>
        <v>371.1</v>
      </c>
    </row>
    <row r="83" spans="1:7">
      <c r="A83" s="4" t="s">
        <v>9</v>
      </c>
      <c r="B83" s="5" t="s">
        <v>41</v>
      </c>
      <c r="C83" s="6" t="s">
        <v>10</v>
      </c>
      <c r="D83" s="26">
        <v>61.8</v>
      </c>
      <c r="E83" s="58">
        <v>61.8</v>
      </c>
      <c r="F83" s="91">
        <v>61.8</v>
      </c>
      <c r="G83" s="112">
        <v>70.099999999999994</v>
      </c>
    </row>
    <row r="84" spans="1:7">
      <c r="A84" s="4" t="s">
        <v>11</v>
      </c>
      <c r="B84" s="5" t="s">
        <v>41</v>
      </c>
      <c r="C84" s="6" t="s">
        <v>12</v>
      </c>
      <c r="D84" s="26">
        <v>324.5</v>
      </c>
      <c r="E84" s="58">
        <v>324.5</v>
      </c>
      <c r="F84" s="91">
        <v>324.5</v>
      </c>
      <c r="G84" s="112">
        <v>301</v>
      </c>
    </row>
    <row r="85" spans="1:7" ht="66">
      <c r="A85" s="4" t="s">
        <v>42</v>
      </c>
      <c r="B85" s="5" t="s">
        <v>43</v>
      </c>
      <c r="C85" s="6"/>
      <c r="D85" s="26">
        <f>D86+D87</f>
        <v>120437.1</v>
      </c>
      <c r="E85" s="26">
        <f t="shared" ref="E85" si="37">E86+E87</f>
        <v>120266.1</v>
      </c>
      <c r="F85" s="91">
        <f t="shared" ref="F85:G85" si="38">F86+F87</f>
        <v>121644.9</v>
      </c>
      <c r="G85" s="91">
        <f t="shared" si="38"/>
        <v>116253</v>
      </c>
    </row>
    <row r="86" spans="1:7">
      <c r="A86" s="4" t="s">
        <v>9</v>
      </c>
      <c r="B86" s="5" t="s">
        <v>43</v>
      </c>
      <c r="C86" s="6" t="s">
        <v>10</v>
      </c>
      <c r="D86" s="26">
        <v>36642</v>
      </c>
      <c r="E86" s="58">
        <v>36642</v>
      </c>
      <c r="F86" s="91">
        <v>36394</v>
      </c>
      <c r="G86" s="91">
        <v>33296.1</v>
      </c>
    </row>
    <row r="87" spans="1:7">
      <c r="A87" s="4" t="s">
        <v>11</v>
      </c>
      <c r="B87" s="5" t="s">
        <v>43</v>
      </c>
      <c r="C87" s="6" t="s">
        <v>12</v>
      </c>
      <c r="D87" s="26">
        <v>83795.100000000006</v>
      </c>
      <c r="E87" s="58">
        <v>83624.100000000006</v>
      </c>
      <c r="F87" s="91">
        <v>85250.9</v>
      </c>
      <c r="G87" s="91">
        <v>82956.899999999994</v>
      </c>
    </row>
    <row r="88" spans="1:7" ht="39.6" hidden="1">
      <c r="A88" s="101" t="s">
        <v>484</v>
      </c>
      <c r="B88" s="5" t="s">
        <v>487</v>
      </c>
      <c r="C88" s="6"/>
      <c r="D88" s="105">
        <v>0</v>
      </c>
      <c r="E88" s="105"/>
      <c r="F88" s="106">
        <v>214.7</v>
      </c>
      <c r="G88" s="106">
        <v>214.7</v>
      </c>
    </row>
    <row r="89" spans="1:7" hidden="1">
      <c r="A89" s="4" t="s">
        <v>9</v>
      </c>
      <c r="B89" s="5" t="s">
        <v>487</v>
      </c>
      <c r="C89" s="6" t="s">
        <v>10</v>
      </c>
      <c r="D89" s="103">
        <v>0</v>
      </c>
      <c r="E89" s="103"/>
      <c r="F89" s="104">
        <v>17.7</v>
      </c>
      <c r="G89" s="104">
        <v>17.7</v>
      </c>
    </row>
    <row r="90" spans="1:7" hidden="1">
      <c r="A90" s="4" t="s">
        <v>11</v>
      </c>
      <c r="B90" s="5" t="s">
        <v>487</v>
      </c>
      <c r="C90" s="6" t="s">
        <v>12</v>
      </c>
      <c r="D90" s="64">
        <v>0</v>
      </c>
      <c r="E90" s="64"/>
      <c r="F90" s="74">
        <v>197</v>
      </c>
      <c r="G90" s="74">
        <v>197</v>
      </c>
    </row>
    <row r="91" spans="1:7" ht="39.6">
      <c r="A91" s="32" t="s">
        <v>524</v>
      </c>
      <c r="B91" s="108" t="s">
        <v>526</v>
      </c>
      <c r="C91" s="108"/>
      <c r="D91" s="109"/>
      <c r="E91" s="109"/>
      <c r="F91" s="91">
        <f>F92</f>
        <v>0</v>
      </c>
      <c r="G91" s="91">
        <f>G92</f>
        <v>509.1</v>
      </c>
    </row>
    <row r="92" spans="1:7">
      <c r="A92" s="32" t="s">
        <v>525</v>
      </c>
      <c r="B92" s="108" t="s">
        <v>526</v>
      </c>
      <c r="C92" s="108" t="s">
        <v>12</v>
      </c>
      <c r="D92" s="109"/>
      <c r="E92" s="109"/>
      <c r="F92" s="74">
        <v>0</v>
      </c>
      <c r="G92" s="74">
        <v>509.1</v>
      </c>
    </row>
    <row r="93" spans="1:7" ht="26.4">
      <c r="A93" s="32" t="s">
        <v>493</v>
      </c>
      <c r="B93" s="33" t="s">
        <v>494</v>
      </c>
      <c r="C93" s="33"/>
      <c r="D93" s="33"/>
      <c r="E93" s="33"/>
      <c r="F93" s="91">
        <f t="shared" ref="D93:G97" si="39">F94</f>
        <v>3068.8</v>
      </c>
      <c r="G93" s="91">
        <f t="shared" si="39"/>
        <v>2566.6999999999998</v>
      </c>
    </row>
    <row r="94" spans="1:7">
      <c r="A94" s="32" t="s">
        <v>408</v>
      </c>
      <c r="B94" s="33" t="s">
        <v>494</v>
      </c>
      <c r="C94" s="33" t="s">
        <v>12</v>
      </c>
      <c r="D94" s="33"/>
      <c r="E94" s="33"/>
      <c r="F94" s="107">
        <v>3068.8</v>
      </c>
      <c r="G94" s="107">
        <v>2566.6999999999998</v>
      </c>
    </row>
    <row r="95" spans="1:7" ht="26.4">
      <c r="A95" s="32" t="s">
        <v>439</v>
      </c>
      <c r="B95" s="33" t="s">
        <v>544</v>
      </c>
      <c r="C95" s="33"/>
      <c r="D95" s="33"/>
      <c r="E95" s="33"/>
      <c r="F95" s="91">
        <f t="shared" si="39"/>
        <v>0</v>
      </c>
      <c r="G95" s="91">
        <f t="shared" si="39"/>
        <v>1267.0999999999999</v>
      </c>
    </row>
    <row r="96" spans="1:7">
      <c r="A96" s="32" t="s">
        <v>408</v>
      </c>
      <c r="B96" s="33" t="s">
        <v>544</v>
      </c>
      <c r="C96" s="33" t="s">
        <v>12</v>
      </c>
      <c r="D96" s="33"/>
      <c r="E96" s="33"/>
      <c r="F96" s="107">
        <v>0</v>
      </c>
      <c r="G96" s="107">
        <v>1267.0999999999999</v>
      </c>
    </row>
    <row r="97" spans="1:7" ht="26.4" hidden="1">
      <c r="A97" s="4" t="s">
        <v>19</v>
      </c>
      <c r="B97" s="5" t="s">
        <v>44</v>
      </c>
      <c r="C97" s="6"/>
      <c r="D97" s="26">
        <f t="shared" si="39"/>
        <v>239.4</v>
      </c>
      <c r="E97" s="26">
        <f t="shared" si="39"/>
        <v>239.4</v>
      </c>
      <c r="F97" s="91">
        <f t="shared" si="39"/>
        <v>239.4</v>
      </c>
      <c r="G97" s="91">
        <f t="shared" si="39"/>
        <v>239.4</v>
      </c>
    </row>
    <row r="98" spans="1:7" hidden="1">
      <c r="A98" s="4" t="s">
        <v>11</v>
      </c>
      <c r="B98" s="5" t="s">
        <v>44</v>
      </c>
      <c r="C98" s="6" t="s">
        <v>12</v>
      </c>
      <c r="D98" s="26">
        <v>239.4</v>
      </c>
      <c r="E98" s="58">
        <v>239.4</v>
      </c>
      <c r="F98" s="91">
        <v>239.4</v>
      </c>
      <c r="G98" s="91">
        <v>239.4</v>
      </c>
    </row>
    <row r="99" spans="1:7" ht="26.4">
      <c r="A99" s="12" t="s">
        <v>45</v>
      </c>
      <c r="B99" s="13" t="s">
        <v>46</v>
      </c>
      <c r="C99" s="14"/>
      <c r="D99" s="35">
        <f>D100+D103+D107</f>
        <v>39417.760000000002</v>
      </c>
      <c r="E99" s="35">
        <f>E100+E103+E107</f>
        <v>39417.800000000003</v>
      </c>
      <c r="F99" s="95">
        <f>F100+F103+F107</f>
        <v>42166.359999999993</v>
      </c>
      <c r="G99" s="95">
        <f>G100+G103+G107</f>
        <v>44055.299999999996</v>
      </c>
    </row>
    <row r="100" spans="1:7" ht="66">
      <c r="A100" s="4" t="s">
        <v>47</v>
      </c>
      <c r="B100" s="5" t="s">
        <v>48</v>
      </c>
      <c r="C100" s="6"/>
      <c r="D100" s="29">
        <f t="shared" ref="D100" si="40">D101+D102</f>
        <v>5131.8999999999996</v>
      </c>
      <c r="E100" s="29">
        <f t="shared" ref="E100" si="41">E101+E102</f>
        <v>5131</v>
      </c>
      <c r="F100" s="89">
        <f t="shared" ref="F100:G100" si="42">F101+F102</f>
        <v>5339.2</v>
      </c>
      <c r="G100" s="89">
        <f t="shared" si="42"/>
        <v>5410.2</v>
      </c>
    </row>
    <row r="101" spans="1:7" ht="26.4">
      <c r="A101" s="4" t="s">
        <v>49</v>
      </c>
      <c r="B101" s="5" t="s">
        <v>48</v>
      </c>
      <c r="C101" s="6" t="s">
        <v>50</v>
      </c>
      <c r="D101" s="17">
        <v>5052.8999999999996</v>
      </c>
      <c r="E101" s="29">
        <v>5042</v>
      </c>
      <c r="F101" s="72">
        <v>5260.2</v>
      </c>
      <c r="G101" s="72">
        <v>5331.8</v>
      </c>
    </row>
    <row r="102" spans="1:7" ht="26.4">
      <c r="A102" s="4" t="s">
        <v>25</v>
      </c>
      <c r="B102" s="5" t="s">
        <v>48</v>
      </c>
      <c r="C102" s="6" t="s">
        <v>26</v>
      </c>
      <c r="D102" s="17">
        <v>79</v>
      </c>
      <c r="E102" s="29">
        <v>89</v>
      </c>
      <c r="F102" s="72">
        <v>79</v>
      </c>
      <c r="G102" s="72">
        <v>78.400000000000006</v>
      </c>
    </row>
    <row r="103" spans="1:7" ht="39.6">
      <c r="A103" s="4" t="s">
        <v>51</v>
      </c>
      <c r="B103" s="5" t="s">
        <v>52</v>
      </c>
      <c r="C103" s="6"/>
      <c r="D103" s="29">
        <f t="shared" ref="D103" si="43">D104+D105+D106</f>
        <v>34141.96</v>
      </c>
      <c r="E103" s="29">
        <f t="shared" ref="E103" si="44">E104+E105+E106</f>
        <v>34142.9</v>
      </c>
      <c r="F103" s="89">
        <f t="shared" ref="F103:G103" si="45">F104+F105+F106</f>
        <v>36683.259999999995</v>
      </c>
      <c r="G103" s="89">
        <f t="shared" si="45"/>
        <v>38501.199999999997</v>
      </c>
    </row>
    <row r="104" spans="1:7">
      <c r="A104" s="4" t="s">
        <v>17</v>
      </c>
      <c r="B104" s="5" t="s">
        <v>52</v>
      </c>
      <c r="C104" s="6" t="s">
        <v>18</v>
      </c>
      <c r="D104" s="17">
        <v>31413.9</v>
      </c>
      <c r="E104" s="29">
        <v>31413.9</v>
      </c>
      <c r="F104" s="72">
        <v>33955.199999999997</v>
      </c>
      <c r="G104" s="72">
        <v>35779.699999999997</v>
      </c>
    </row>
    <row r="105" spans="1:7" ht="26.4">
      <c r="A105" s="4" t="s">
        <v>25</v>
      </c>
      <c r="B105" s="5" t="s">
        <v>52</v>
      </c>
      <c r="C105" s="6" t="s">
        <v>26</v>
      </c>
      <c r="D105" s="17">
        <v>2693.06</v>
      </c>
      <c r="E105" s="29">
        <v>2694</v>
      </c>
      <c r="F105" s="72">
        <v>2693.06</v>
      </c>
      <c r="G105" s="72">
        <v>2703.2</v>
      </c>
    </row>
    <row r="106" spans="1:7">
      <c r="A106" s="4" t="s">
        <v>21</v>
      </c>
      <c r="B106" s="5" t="s">
        <v>52</v>
      </c>
      <c r="C106" s="6" t="s">
        <v>22</v>
      </c>
      <c r="D106" s="17">
        <v>35</v>
      </c>
      <c r="E106" s="29">
        <v>35</v>
      </c>
      <c r="F106" s="72">
        <v>35</v>
      </c>
      <c r="G106" s="72">
        <v>18.3</v>
      </c>
    </row>
    <row r="107" spans="1:7" ht="26.4" hidden="1">
      <c r="A107" s="4" t="s">
        <v>19</v>
      </c>
      <c r="B107" s="5" t="s">
        <v>53</v>
      </c>
      <c r="C107" s="6"/>
      <c r="D107" s="29">
        <f t="shared" ref="D107:G107" si="46">D108</f>
        <v>143.9</v>
      </c>
      <c r="E107" s="29">
        <f t="shared" si="46"/>
        <v>143.9</v>
      </c>
      <c r="F107" s="89">
        <f t="shared" si="46"/>
        <v>143.9</v>
      </c>
      <c r="G107" s="89">
        <f t="shared" si="46"/>
        <v>143.9</v>
      </c>
    </row>
    <row r="108" spans="1:7" hidden="1">
      <c r="A108" s="4" t="s">
        <v>21</v>
      </c>
      <c r="B108" s="5" t="s">
        <v>53</v>
      </c>
      <c r="C108" s="6" t="s">
        <v>22</v>
      </c>
      <c r="D108" s="17">
        <v>143.9</v>
      </c>
      <c r="E108" s="30">
        <v>143.9</v>
      </c>
      <c r="F108" s="72">
        <v>143.9</v>
      </c>
      <c r="G108" s="72">
        <v>143.9</v>
      </c>
    </row>
    <row r="109" spans="1:7">
      <c r="A109" s="12" t="s">
        <v>54</v>
      </c>
      <c r="B109" s="13" t="s">
        <v>55</v>
      </c>
      <c r="C109" s="14"/>
      <c r="D109" s="27">
        <f t="shared" ref="D109" si="47">D110+D112+D114</f>
        <v>2816.2</v>
      </c>
      <c r="E109" s="27">
        <f t="shared" ref="E109" si="48">E110+E112+E114</f>
        <v>2816.2</v>
      </c>
      <c r="F109" s="88">
        <f t="shared" ref="F109:G109" si="49">F110+F112+F114</f>
        <v>6220.2</v>
      </c>
      <c r="G109" s="88">
        <f t="shared" si="49"/>
        <v>5580.2</v>
      </c>
    </row>
    <row r="110" spans="1:7" ht="39.6" hidden="1">
      <c r="A110" s="32" t="s">
        <v>405</v>
      </c>
      <c r="B110" s="33" t="s">
        <v>406</v>
      </c>
      <c r="C110" s="33"/>
      <c r="D110" s="26">
        <f t="shared" ref="D110:G110" si="50">D111</f>
        <v>916.2</v>
      </c>
      <c r="E110" s="26">
        <f t="shared" si="50"/>
        <v>916.2</v>
      </c>
      <c r="F110" s="91">
        <f t="shared" si="50"/>
        <v>4320.2</v>
      </c>
      <c r="G110" s="91">
        <f t="shared" si="50"/>
        <v>4320.2</v>
      </c>
    </row>
    <row r="111" spans="1:7" hidden="1">
      <c r="A111" s="32" t="s">
        <v>404</v>
      </c>
      <c r="B111" s="33" t="s">
        <v>406</v>
      </c>
      <c r="C111" s="33" t="s">
        <v>10</v>
      </c>
      <c r="D111" s="26">
        <v>916.2</v>
      </c>
      <c r="E111" s="58">
        <v>916.2</v>
      </c>
      <c r="F111" s="91">
        <v>4320.2</v>
      </c>
      <c r="G111" s="91">
        <v>4320.2</v>
      </c>
    </row>
    <row r="112" spans="1:7" ht="39.6" hidden="1">
      <c r="A112" s="4" t="s">
        <v>56</v>
      </c>
      <c r="B112" s="5" t="s">
        <v>57</v>
      </c>
      <c r="C112" s="6"/>
      <c r="D112" s="28">
        <f t="shared" ref="D112:G112" si="51">D113</f>
        <v>1824</v>
      </c>
      <c r="E112" s="28">
        <f t="shared" si="51"/>
        <v>1824</v>
      </c>
      <c r="F112" s="75">
        <f t="shared" si="51"/>
        <v>1824</v>
      </c>
      <c r="G112" s="75">
        <f t="shared" si="51"/>
        <v>1184</v>
      </c>
    </row>
    <row r="113" spans="1:7" hidden="1">
      <c r="A113" s="4" t="s">
        <v>9</v>
      </c>
      <c r="B113" s="5" t="s">
        <v>57</v>
      </c>
      <c r="C113" s="6" t="s">
        <v>10</v>
      </c>
      <c r="D113" s="29">
        <v>1824</v>
      </c>
      <c r="E113" s="48">
        <v>1824</v>
      </c>
      <c r="F113" s="89">
        <v>1824</v>
      </c>
      <c r="G113" s="89">
        <v>1184</v>
      </c>
    </row>
    <row r="114" spans="1:7" hidden="1">
      <c r="A114" s="4" t="s">
        <v>58</v>
      </c>
      <c r="B114" s="5" t="s">
        <v>59</v>
      </c>
      <c r="C114" s="6"/>
      <c r="D114" s="29">
        <f t="shared" ref="D114:G114" si="52">D115</f>
        <v>76</v>
      </c>
      <c r="E114" s="29">
        <f t="shared" si="52"/>
        <v>76</v>
      </c>
      <c r="F114" s="89">
        <f t="shared" si="52"/>
        <v>76</v>
      </c>
      <c r="G114" s="89">
        <f t="shared" si="52"/>
        <v>76</v>
      </c>
    </row>
    <row r="115" spans="1:7" hidden="1">
      <c r="A115" s="4" t="s">
        <v>9</v>
      </c>
      <c r="B115" s="5" t="s">
        <v>59</v>
      </c>
      <c r="C115" s="6" t="s">
        <v>10</v>
      </c>
      <c r="D115" s="29">
        <v>76</v>
      </c>
      <c r="E115" s="48">
        <v>76</v>
      </c>
      <c r="F115" s="89">
        <v>76</v>
      </c>
      <c r="G115" s="89">
        <v>76</v>
      </c>
    </row>
    <row r="116" spans="1:7" ht="26.4">
      <c r="A116" s="12" t="s">
        <v>60</v>
      </c>
      <c r="B116" s="13" t="s">
        <v>61</v>
      </c>
      <c r="C116" s="14"/>
      <c r="D116" s="36">
        <f>D121+D123+D129+D135+D125+D141</f>
        <v>4231.3999999999996</v>
      </c>
      <c r="E116" s="36">
        <f t="shared" ref="E116" si="53">E121+E123+E129+E135</f>
        <v>4200.3999999999996</v>
      </c>
      <c r="F116" s="96">
        <f>F121+F117+F123+F129+F127+F132+F135+F125+F141+F138+F143+F119</f>
        <v>17508.8</v>
      </c>
      <c r="G116" s="96">
        <f>G121+G117+G123+G129+G127+G132+G135+G125+G141+G138+G143+G119</f>
        <v>17524.499999999996</v>
      </c>
    </row>
    <row r="117" spans="1:7" ht="26.4" hidden="1">
      <c r="A117" s="4" t="s">
        <v>477</v>
      </c>
      <c r="B117" s="5" t="s">
        <v>476</v>
      </c>
      <c r="C117" s="6"/>
      <c r="D117" s="29">
        <v>0</v>
      </c>
      <c r="E117" s="48"/>
      <c r="F117" s="91">
        <f t="shared" ref="F117:G119" si="54">F118</f>
        <v>2280</v>
      </c>
      <c r="G117" s="91">
        <f t="shared" si="54"/>
        <v>2280</v>
      </c>
    </row>
    <row r="118" spans="1:7" hidden="1">
      <c r="A118" s="4" t="s">
        <v>11</v>
      </c>
      <c r="B118" s="5" t="s">
        <v>476</v>
      </c>
      <c r="C118" s="6" t="s">
        <v>12</v>
      </c>
      <c r="D118" s="29">
        <v>0</v>
      </c>
      <c r="E118" s="48"/>
      <c r="F118" s="89">
        <v>2280</v>
      </c>
      <c r="G118" s="89">
        <v>2280</v>
      </c>
    </row>
    <row r="119" spans="1:7" ht="26.4">
      <c r="A119" s="32" t="s">
        <v>439</v>
      </c>
      <c r="B119" s="33" t="s">
        <v>545</v>
      </c>
      <c r="C119" s="33"/>
      <c r="D119" s="29"/>
      <c r="E119" s="48"/>
      <c r="F119" s="91">
        <f t="shared" si="54"/>
        <v>0</v>
      </c>
      <c r="G119" s="91">
        <f t="shared" si="54"/>
        <v>15.7</v>
      </c>
    </row>
    <row r="120" spans="1:7">
      <c r="A120" s="32" t="s">
        <v>408</v>
      </c>
      <c r="B120" s="33" t="s">
        <v>545</v>
      </c>
      <c r="C120" s="33" t="s">
        <v>12</v>
      </c>
      <c r="D120" s="29"/>
      <c r="E120" s="48"/>
      <c r="F120" s="89">
        <v>0</v>
      </c>
      <c r="G120" s="89">
        <v>15.7</v>
      </c>
    </row>
    <row r="121" spans="1:7" ht="26.4" hidden="1">
      <c r="A121" s="4" t="s">
        <v>19</v>
      </c>
      <c r="B121" s="5" t="s">
        <v>62</v>
      </c>
      <c r="C121" s="6"/>
      <c r="D121" s="29">
        <f t="shared" ref="D121:G127" si="55">D122</f>
        <v>173.2</v>
      </c>
      <c r="E121" s="48">
        <v>173.2</v>
      </c>
      <c r="F121" s="89">
        <f t="shared" si="55"/>
        <v>173.2</v>
      </c>
      <c r="G121" s="89">
        <f t="shared" si="55"/>
        <v>173.2</v>
      </c>
    </row>
    <row r="122" spans="1:7" hidden="1">
      <c r="A122" s="4" t="s">
        <v>11</v>
      </c>
      <c r="B122" s="5" t="s">
        <v>62</v>
      </c>
      <c r="C122" s="6" t="s">
        <v>12</v>
      </c>
      <c r="D122" s="29">
        <v>173.2</v>
      </c>
      <c r="E122" s="48">
        <v>173.2</v>
      </c>
      <c r="F122" s="89">
        <v>173.2</v>
      </c>
      <c r="G122" s="89">
        <v>173.2</v>
      </c>
    </row>
    <row r="123" spans="1:7" ht="52.8" hidden="1">
      <c r="A123" s="4" t="s">
        <v>63</v>
      </c>
      <c r="B123" s="5" t="s">
        <v>64</v>
      </c>
      <c r="C123" s="6"/>
      <c r="D123" s="29">
        <f t="shared" si="55"/>
        <v>3824.2</v>
      </c>
      <c r="E123" s="29">
        <f t="shared" si="55"/>
        <v>3824.2</v>
      </c>
      <c r="F123" s="89">
        <f t="shared" si="55"/>
        <v>3824.2</v>
      </c>
      <c r="G123" s="89">
        <f t="shared" si="55"/>
        <v>3824.2</v>
      </c>
    </row>
    <row r="124" spans="1:7" hidden="1">
      <c r="A124" s="4" t="s">
        <v>11</v>
      </c>
      <c r="B124" s="5" t="s">
        <v>64</v>
      </c>
      <c r="C124" s="6" t="s">
        <v>12</v>
      </c>
      <c r="D124" s="29">
        <v>3824.2</v>
      </c>
      <c r="E124" s="48">
        <v>3824.2</v>
      </c>
      <c r="F124" s="89">
        <v>3824.2</v>
      </c>
      <c r="G124" s="89">
        <v>3824.2</v>
      </c>
    </row>
    <row r="125" spans="1:7" ht="39.6" hidden="1">
      <c r="A125" s="32" t="s">
        <v>448</v>
      </c>
      <c r="B125" s="33" t="s">
        <v>449</v>
      </c>
      <c r="C125" s="33"/>
      <c r="D125" s="29">
        <f t="shared" si="55"/>
        <v>22.8</v>
      </c>
      <c r="E125" s="48"/>
      <c r="F125" s="89">
        <f t="shared" si="55"/>
        <v>22.8</v>
      </c>
      <c r="G125" s="89">
        <f t="shared" si="55"/>
        <v>22.8</v>
      </c>
    </row>
    <row r="126" spans="1:7" hidden="1">
      <c r="A126" s="32" t="s">
        <v>408</v>
      </c>
      <c r="B126" s="33" t="s">
        <v>449</v>
      </c>
      <c r="C126" s="33" t="s">
        <v>12</v>
      </c>
      <c r="D126" s="61">
        <v>22.8</v>
      </c>
      <c r="E126" s="48"/>
      <c r="F126" s="97">
        <v>22.8</v>
      </c>
      <c r="G126" s="97">
        <v>22.8</v>
      </c>
    </row>
    <row r="127" spans="1:7" ht="26.4" hidden="1">
      <c r="A127" s="4" t="s">
        <v>65</v>
      </c>
      <c r="B127" s="68" t="s">
        <v>478</v>
      </c>
      <c r="C127" s="33"/>
      <c r="D127" s="86">
        <v>0</v>
      </c>
      <c r="E127" s="48"/>
      <c r="F127" s="89">
        <f t="shared" si="55"/>
        <v>4680.3</v>
      </c>
      <c r="G127" s="89">
        <f t="shared" si="55"/>
        <v>4680.3</v>
      </c>
    </row>
    <row r="128" spans="1:7" ht="26.4" hidden="1">
      <c r="A128" s="4" t="s">
        <v>37</v>
      </c>
      <c r="B128" s="68" t="s">
        <v>478</v>
      </c>
      <c r="C128" s="33">
        <v>320</v>
      </c>
      <c r="D128" s="86">
        <v>0</v>
      </c>
      <c r="E128" s="48"/>
      <c r="F128" s="104">
        <v>4680.3</v>
      </c>
      <c r="G128" s="104">
        <v>4680.3</v>
      </c>
    </row>
    <row r="129" spans="1:7" ht="26.4" hidden="1">
      <c r="A129" s="4" t="s">
        <v>65</v>
      </c>
      <c r="B129" s="5" t="s">
        <v>66</v>
      </c>
      <c r="C129" s="6"/>
      <c r="D129" s="29">
        <f>D131+D130</f>
        <v>66.099999999999994</v>
      </c>
      <c r="E129" s="29">
        <f t="shared" ref="E129" si="56">E131</f>
        <v>140</v>
      </c>
      <c r="F129" s="89">
        <f>F131+F130</f>
        <v>66.099999999999994</v>
      </c>
      <c r="G129" s="89">
        <f>G131+G130</f>
        <v>66.099999999999994</v>
      </c>
    </row>
    <row r="130" spans="1:7" ht="26.4" hidden="1">
      <c r="A130" s="32" t="s">
        <v>392</v>
      </c>
      <c r="B130" s="33" t="s">
        <v>66</v>
      </c>
      <c r="C130" s="33" t="s">
        <v>26</v>
      </c>
      <c r="D130" s="29">
        <v>31</v>
      </c>
      <c r="E130" s="48"/>
      <c r="F130" s="89">
        <v>31</v>
      </c>
      <c r="G130" s="89">
        <v>31</v>
      </c>
    </row>
    <row r="131" spans="1:7" ht="26.4" hidden="1">
      <c r="A131" s="4" t="s">
        <v>37</v>
      </c>
      <c r="B131" s="5" t="s">
        <v>66</v>
      </c>
      <c r="C131" s="6" t="s">
        <v>38</v>
      </c>
      <c r="D131" s="29">
        <v>35.1</v>
      </c>
      <c r="E131" s="48">
        <v>140</v>
      </c>
      <c r="F131" s="89">
        <v>35.1</v>
      </c>
      <c r="G131" s="89">
        <v>35.1</v>
      </c>
    </row>
    <row r="132" spans="1:7" ht="26.4" hidden="1">
      <c r="A132" s="4" t="s">
        <v>65</v>
      </c>
      <c r="B132" s="5" t="s">
        <v>479</v>
      </c>
      <c r="C132" s="6"/>
      <c r="D132" s="29">
        <v>0</v>
      </c>
      <c r="E132" s="48"/>
      <c r="F132" s="89">
        <f>F133+F134</f>
        <v>5904.4000000000005</v>
      </c>
      <c r="G132" s="89">
        <v>5904.4</v>
      </c>
    </row>
    <row r="133" spans="1:7" hidden="1">
      <c r="A133" s="4" t="s">
        <v>9</v>
      </c>
      <c r="B133" s="5" t="s">
        <v>479</v>
      </c>
      <c r="C133" s="6" t="s">
        <v>10</v>
      </c>
      <c r="D133" s="29">
        <v>0</v>
      </c>
      <c r="E133" s="48"/>
      <c r="F133" s="89">
        <v>5835.1</v>
      </c>
      <c r="G133" s="89">
        <v>5835.1</v>
      </c>
    </row>
    <row r="134" spans="1:7" hidden="1">
      <c r="A134" s="32" t="s">
        <v>408</v>
      </c>
      <c r="B134" s="5" t="s">
        <v>479</v>
      </c>
      <c r="C134" s="6" t="s">
        <v>12</v>
      </c>
      <c r="D134" s="29">
        <v>0</v>
      </c>
      <c r="E134" s="48"/>
      <c r="F134" s="89">
        <v>69.3</v>
      </c>
      <c r="G134" s="89">
        <v>69.3</v>
      </c>
    </row>
    <row r="135" spans="1:7" ht="26.4" hidden="1">
      <c r="A135" s="4" t="s">
        <v>65</v>
      </c>
      <c r="B135" s="5" t="s">
        <v>67</v>
      </c>
      <c r="C135" s="6"/>
      <c r="D135" s="29">
        <f t="shared" ref="D135" si="57">D136+D137</f>
        <v>111.1</v>
      </c>
      <c r="E135" s="29">
        <f t="shared" ref="E135" si="58">E136+E137</f>
        <v>63</v>
      </c>
      <c r="F135" s="89">
        <f t="shared" ref="F135:G135" si="59">F136+F137</f>
        <v>80.3</v>
      </c>
      <c r="G135" s="89">
        <f t="shared" si="59"/>
        <v>80.3</v>
      </c>
    </row>
    <row r="136" spans="1:7" hidden="1">
      <c r="A136" s="4" t="s">
        <v>9</v>
      </c>
      <c r="B136" s="5" t="s">
        <v>67</v>
      </c>
      <c r="C136" s="6" t="s">
        <v>10</v>
      </c>
      <c r="D136" s="29">
        <v>90.3</v>
      </c>
      <c r="E136" s="48">
        <v>50</v>
      </c>
      <c r="F136" s="89">
        <v>80.3</v>
      </c>
      <c r="G136" s="89">
        <v>80.3</v>
      </c>
    </row>
    <row r="137" spans="1:7" hidden="1">
      <c r="A137" s="4" t="s">
        <v>11</v>
      </c>
      <c r="B137" s="5" t="s">
        <v>67</v>
      </c>
      <c r="C137" s="6" t="s">
        <v>12</v>
      </c>
      <c r="D137" s="34">
        <v>20.8</v>
      </c>
      <c r="E137" s="59">
        <v>13</v>
      </c>
      <c r="F137" s="93">
        <v>0</v>
      </c>
      <c r="G137" s="93">
        <v>0</v>
      </c>
    </row>
    <row r="138" spans="1:7" ht="26.4" hidden="1">
      <c r="A138" s="4" t="s">
        <v>65</v>
      </c>
      <c r="B138" s="5" t="s">
        <v>480</v>
      </c>
      <c r="C138" s="6"/>
      <c r="D138" s="34">
        <v>0</v>
      </c>
      <c r="E138" s="59"/>
      <c r="F138" s="93">
        <f>F139+F140</f>
        <v>412.7</v>
      </c>
      <c r="G138" s="93">
        <f>G139+G140</f>
        <v>412.7</v>
      </c>
    </row>
    <row r="139" spans="1:7" hidden="1">
      <c r="A139" s="4" t="s">
        <v>9</v>
      </c>
      <c r="B139" s="5" t="s">
        <v>480</v>
      </c>
      <c r="C139" s="6" t="s">
        <v>10</v>
      </c>
      <c r="D139" s="34">
        <v>0</v>
      </c>
      <c r="E139" s="59"/>
      <c r="F139" s="93">
        <v>0</v>
      </c>
      <c r="G139" s="93">
        <v>0</v>
      </c>
    </row>
    <row r="140" spans="1:7" hidden="1">
      <c r="A140" s="32" t="s">
        <v>408</v>
      </c>
      <c r="B140" s="5" t="s">
        <v>480</v>
      </c>
      <c r="C140" s="6" t="s">
        <v>12</v>
      </c>
      <c r="D140" s="34">
        <v>0</v>
      </c>
      <c r="E140" s="59"/>
      <c r="F140" s="93">
        <v>412.7</v>
      </c>
      <c r="G140" s="93">
        <v>412.7</v>
      </c>
    </row>
    <row r="141" spans="1:7" hidden="1">
      <c r="A141" s="32" t="s">
        <v>446</v>
      </c>
      <c r="B141" s="33" t="s">
        <v>447</v>
      </c>
      <c r="C141" s="33"/>
      <c r="D141" s="29">
        <f>D142</f>
        <v>34</v>
      </c>
      <c r="E141" s="29"/>
      <c r="F141" s="89">
        <f>F142</f>
        <v>34.799999999999997</v>
      </c>
      <c r="G141" s="89">
        <f>G142</f>
        <v>34.799999999999997</v>
      </c>
    </row>
    <row r="142" spans="1:7" hidden="1">
      <c r="A142" s="32" t="s">
        <v>408</v>
      </c>
      <c r="B142" s="33" t="s">
        <v>447</v>
      </c>
      <c r="C142" s="33" t="s">
        <v>12</v>
      </c>
      <c r="D142" s="30">
        <v>34</v>
      </c>
      <c r="E142" s="30"/>
      <c r="F142" s="90">
        <v>34.799999999999997</v>
      </c>
      <c r="G142" s="90">
        <v>34.799999999999997</v>
      </c>
    </row>
    <row r="143" spans="1:7" ht="26.4" hidden="1">
      <c r="A143" s="32" t="s">
        <v>65</v>
      </c>
      <c r="B143" s="33" t="s">
        <v>495</v>
      </c>
      <c r="C143" s="33"/>
      <c r="D143" s="33"/>
      <c r="E143" s="33"/>
      <c r="F143" s="89">
        <f t="shared" ref="F143:G143" si="60">F144+F145</f>
        <v>30</v>
      </c>
      <c r="G143" s="89">
        <f t="shared" si="60"/>
        <v>30</v>
      </c>
    </row>
    <row r="144" spans="1:7" hidden="1">
      <c r="A144" s="32" t="s">
        <v>404</v>
      </c>
      <c r="B144" s="33" t="s">
        <v>495</v>
      </c>
      <c r="C144" s="33" t="s">
        <v>10</v>
      </c>
      <c r="D144" s="33"/>
      <c r="E144" s="33"/>
      <c r="F144" s="107">
        <v>10</v>
      </c>
      <c r="G144" s="107">
        <v>10</v>
      </c>
    </row>
    <row r="145" spans="1:7" hidden="1">
      <c r="A145" s="32" t="s">
        <v>408</v>
      </c>
      <c r="B145" s="33" t="s">
        <v>495</v>
      </c>
      <c r="C145" s="33" t="s">
        <v>12</v>
      </c>
      <c r="D145" s="33"/>
      <c r="E145" s="33"/>
      <c r="F145" s="107">
        <v>20</v>
      </c>
      <c r="G145" s="107">
        <v>20</v>
      </c>
    </row>
    <row r="146" spans="1:7" ht="26.4">
      <c r="A146" s="12" t="s">
        <v>68</v>
      </c>
      <c r="B146" s="13" t="s">
        <v>69</v>
      </c>
      <c r="C146" s="14"/>
      <c r="D146" s="27">
        <f t="shared" ref="D146:F146" si="61">D147</f>
        <v>68870.7</v>
      </c>
      <c r="E146" s="27">
        <f t="shared" si="61"/>
        <v>68870.7</v>
      </c>
      <c r="F146" s="88">
        <f t="shared" si="61"/>
        <v>69603.600000000006</v>
      </c>
      <c r="G146" s="88">
        <f>G147</f>
        <v>69596.500000000015</v>
      </c>
    </row>
    <row r="147" spans="1:7" ht="26.4">
      <c r="A147" s="12" t="s">
        <v>70</v>
      </c>
      <c r="B147" s="13" t="s">
        <v>71</v>
      </c>
      <c r="C147" s="14"/>
      <c r="D147" s="27">
        <f t="shared" ref="D147" si="62">D148+D152+D154+D156+D160+D163+D167</f>
        <v>68870.7</v>
      </c>
      <c r="E147" s="27">
        <f t="shared" ref="E147" si="63">E148+E152+E154+E156+E160+E163+E167</f>
        <v>68870.7</v>
      </c>
      <c r="F147" s="88">
        <f>F148+F152+F154+F156+F160+F163+F167+F165</f>
        <v>69603.600000000006</v>
      </c>
      <c r="G147" s="88">
        <f>G148+G152+G154+G156+G160+G163+G167+G165+G158</f>
        <v>69596.500000000015</v>
      </c>
    </row>
    <row r="148" spans="1:7" ht="26.4" hidden="1">
      <c r="A148" s="4" t="s">
        <v>72</v>
      </c>
      <c r="B148" s="5" t="s">
        <v>73</v>
      </c>
      <c r="C148" s="6"/>
      <c r="D148" s="26">
        <f t="shared" ref="D148" si="64">D149+D150+D151</f>
        <v>800</v>
      </c>
      <c r="E148" s="26">
        <f t="shared" ref="E148" si="65">E149+E150+E151</f>
        <v>800</v>
      </c>
      <c r="F148" s="91">
        <f t="shared" ref="F148:G148" si="66">F149+F150+F151</f>
        <v>800</v>
      </c>
      <c r="G148" s="91">
        <f t="shared" si="66"/>
        <v>800</v>
      </c>
    </row>
    <row r="149" spans="1:7" ht="26.4" hidden="1">
      <c r="A149" s="4" t="s">
        <v>25</v>
      </c>
      <c r="B149" s="5" t="s">
        <v>73</v>
      </c>
      <c r="C149" s="6" t="s">
        <v>26</v>
      </c>
      <c r="D149" s="26">
        <v>200</v>
      </c>
      <c r="E149" s="58">
        <v>200</v>
      </c>
      <c r="F149" s="91">
        <v>200</v>
      </c>
      <c r="G149" s="91">
        <v>200</v>
      </c>
    </row>
    <row r="150" spans="1:7" hidden="1">
      <c r="A150" s="32" t="s">
        <v>404</v>
      </c>
      <c r="B150" s="33" t="s">
        <v>73</v>
      </c>
      <c r="C150" s="33" t="s">
        <v>10</v>
      </c>
      <c r="D150" s="26">
        <v>100</v>
      </c>
      <c r="E150" s="58">
        <v>100</v>
      </c>
      <c r="F150" s="91">
        <v>100</v>
      </c>
      <c r="G150" s="91">
        <v>100</v>
      </c>
    </row>
    <row r="151" spans="1:7" hidden="1">
      <c r="A151" s="4" t="s">
        <v>11</v>
      </c>
      <c r="B151" s="5" t="s">
        <v>73</v>
      </c>
      <c r="C151" s="6" t="s">
        <v>12</v>
      </c>
      <c r="D151" s="26">
        <v>500</v>
      </c>
      <c r="E151" s="58">
        <v>500</v>
      </c>
      <c r="F151" s="91">
        <v>500</v>
      </c>
      <c r="G151" s="91">
        <v>500</v>
      </c>
    </row>
    <row r="152" spans="1:7" ht="26.4" hidden="1">
      <c r="A152" s="4" t="s">
        <v>74</v>
      </c>
      <c r="B152" s="5" t="s">
        <v>75</v>
      </c>
      <c r="C152" s="6"/>
      <c r="D152" s="28">
        <f t="shared" ref="D152:G152" si="67">D153</f>
        <v>170</v>
      </c>
      <c r="E152" s="28">
        <f t="shared" si="67"/>
        <v>170</v>
      </c>
      <c r="F152" s="75">
        <f t="shared" si="67"/>
        <v>170</v>
      </c>
      <c r="G152" s="75">
        <f t="shared" si="67"/>
        <v>170</v>
      </c>
    </row>
    <row r="153" spans="1:7" hidden="1">
      <c r="A153" s="4" t="s">
        <v>11</v>
      </c>
      <c r="B153" s="5" t="s">
        <v>75</v>
      </c>
      <c r="C153" s="6" t="s">
        <v>12</v>
      </c>
      <c r="D153" s="29">
        <v>170</v>
      </c>
      <c r="E153" s="48">
        <v>170</v>
      </c>
      <c r="F153" s="89">
        <v>170</v>
      </c>
      <c r="G153" s="89">
        <v>170</v>
      </c>
    </row>
    <row r="154" spans="1:7" ht="39.6">
      <c r="A154" s="4" t="s">
        <v>76</v>
      </c>
      <c r="B154" s="5" t="s">
        <v>77</v>
      </c>
      <c r="C154" s="6"/>
      <c r="D154" s="29">
        <f t="shared" ref="D154:G154" si="68">D155</f>
        <v>6037</v>
      </c>
      <c r="E154" s="29">
        <f t="shared" si="68"/>
        <v>6037</v>
      </c>
      <c r="F154" s="89">
        <f t="shared" si="68"/>
        <v>5897</v>
      </c>
      <c r="G154" s="89">
        <f t="shared" si="68"/>
        <v>6037</v>
      </c>
    </row>
    <row r="155" spans="1:7">
      <c r="A155" s="4" t="s">
        <v>11</v>
      </c>
      <c r="B155" s="5" t="s">
        <v>77</v>
      </c>
      <c r="C155" s="6" t="s">
        <v>12</v>
      </c>
      <c r="D155" s="29">
        <v>6037</v>
      </c>
      <c r="E155" s="48">
        <v>6037</v>
      </c>
      <c r="F155" s="89">
        <v>5897</v>
      </c>
      <c r="G155" s="89">
        <v>6037</v>
      </c>
    </row>
    <row r="156" spans="1:7" ht="26.4">
      <c r="A156" s="4" t="s">
        <v>78</v>
      </c>
      <c r="B156" s="5" t="s">
        <v>79</v>
      </c>
      <c r="C156" s="6"/>
      <c r="D156" s="29">
        <f t="shared" ref="D156:G156" si="69">D157</f>
        <v>1900</v>
      </c>
      <c r="E156" s="29">
        <f t="shared" si="69"/>
        <v>1900</v>
      </c>
      <c r="F156" s="89">
        <f t="shared" si="69"/>
        <v>1875</v>
      </c>
      <c r="G156" s="89">
        <f t="shared" si="69"/>
        <v>1900</v>
      </c>
    </row>
    <row r="157" spans="1:7">
      <c r="A157" s="4" t="s">
        <v>11</v>
      </c>
      <c r="B157" s="5" t="s">
        <v>79</v>
      </c>
      <c r="C157" s="6" t="s">
        <v>12</v>
      </c>
      <c r="D157" s="29">
        <v>1900</v>
      </c>
      <c r="E157" s="48">
        <v>1900</v>
      </c>
      <c r="F157" s="89">
        <v>1875</v>
      </c>
      <c r="G157" s="89">
        <v>1900</v>
      </c>
    </row>
    <row r="158" spans="1:7" ht="26.4">
      <c r="A158" s="32" t="s">
        <v>527</v>
      </c>
      <c r="B158" s="33" t="s">
        <v>532</v>
      </c>
      <c r="C158" s="33"/>
      <c r="D158" s="29"/>
      <c r="E158" s="48"/>
      <c r="F158" s="89">
        <f t="shared" ref="F158:G158" si="70">F159</f>
        <v>0</v>
      </c>
      <c r="G158" s="89">
        <f t="shared" si="70"/>
        <v>100</v>
      </c>
    </row>
    <row r="159" spans="1:7">
      <c r="A159" s="32" t="s">
        <v>525</v>
      </c>
      <c r="B159" s="33" t="s">
        <v>532</v>
      </c>
      <c r="C159" s="33" t="s">
        <v>12</v>
      </c>
      <c r="D159" s="29"/>
      <c r="E159" s="48"/>
      <c r="F159" s="89">
        <v>0</v>
      </c>
      <c r="G159" s="89">
        <v>100</v>
      </c>
    </row>
    <row r="160" spans="1:7" ht="26.4" hidden="1">
      <c r="A160" s="32" t="s">
        <v>390</v>
      </c>
      <c r="B160" s="33" t="s">
        <v>407</v>
      </c>
      <c r="C160" s="31"/>
      <c r="D160" s="29">
        <f t="shared" ref="D160:E160" si="71">D162</f>
        <v>2000</v>
      </c>
      <c r="E160" s="29">
        <f t="shared" si="71"/>
        <v>2000</v>
      </c>
      <c r="F160" s="89">
        <f>F161+F162</f>
        <v>479.9</v>
      </c>
      <c r="G160" s="89">
        <f>G161+G162</f>
        <v>479.9</v>
      </c>
    </row>
    <row r="161" spans="1:7" ht="92.4" hidden="1">
      <c r="A161" s="32" t="s">
        <v>496</v>
      </c>
      <c r="B161" s="33" t="s">
        <v>407</v>
      </c>
      <c r="C161" s="33" t="s">
        <v>497</v>
      </c>
      <c r="D161" s="29"/>
      <c r="E161" s="48"/>
      <c r="F161" s="89">
        <v>146.9</v>
      </c>
      <c r="G161" s="89">
        <v>146.9</v>
      </c>
    </row>
    <row r="162" spans="1:7" hidden="1">
      <c r="A162" s="32" t="s">
        <v>408</v>
      </c>
      <c r="B162" s="33" t="s">
        <v>407</v>
      </c>
      <c r="C162" s="33" t="s">
        <v>12</v>
      </c>
      <c r="D162" s="29">
        <v>2000</v>
      </c>
      <c r="E162" s="48">
        <v>2000</v>
      </c>
      <c r="F162" s="89">
        <v>333</v>
      </c>
      <c r="G162" s="89">
        <v>333</v>
      </c>
    </row>
    <row r="163" spans="1:7" ht="26.4">
      <c r="A163" s="4" t="s">
        <v>80</v>
      </c>
      <c r="B163" s="5" t="s">
        <v>81</v>
      </c>
      <c r="C163" s="6"/>
      <c r="D163" s="29">
        <f t="shared" ref="D163:G165" si="72">D164</f>
        <v>56138.9</v>
      </c>
      <c r="E163" s="29">
        <f t="shared" si="72"/>
        <v>56138.9</v>
      </c>
      <c r="F163" s="89">
        <f t="shared" si="72"/>
        <v>58556.9</v>
      </c>
      <c r="G163" s="89">
        <f t="shared" si="72"/>
        <v>57660.9</v>
      </c>
    </row>
    <row r="164" spans="1:7">
      <c r="A164" s="4" t="s">
        <v>11</v>
      </c>
      <c r="B164" s="5" t="s">
        <v>81</v>
      </c>
      <c r="C164" s="6" t="s">
        <v>12</v>
      </c>
      <c r="D164" s="29">
        <v>56138.9</v>
      </c>
      <c r="E164" s="48">
        <v>56138.9</v>
      </c>
      <c r="F164" s="89">
        <v>58556.9</v>
      </c>
      <c r="G164" s="89">
        <v>57660.9</v>
      </c>
    </row>
    <row r="165" spans="1:7" ht="26.4">
      <c r="A165" s="32" t="s">
        <v>439</v>
      </c>
      <c r="B165" s="33" t="s">
        <v>547</v>
      </c>
      <c r="C165" s="33"/>
      <c r="D165" s="29"/>
      <c r="E165" s="48"/>
      <c r="F165" s="89">
        <f t="shared" si="72"/>
        <v>0</v>
      </c>
      <c r="G165" s="89">
        <f t="shared" si="72"/>
        <v>469.1</v>
      </c>
    </row>
    <row r="166" spans="1:7">
      <c r="A166" s="32" t="s">
        <v>408</v>
      </c>
      <c r="B166" s="33" t="s">
        <v>547</v>
      </c>
      <c r="C166" s="33" t="s">
        <v>12</v>
      </c>
      <c r="D166" s="29"/>
      <c r="E166" s="48"/>
      <c r="F166" s="89">
        <v>0</v>
      </c>
      <c r="G166" s="89">
        <v>469.1</v>
      </c>
    </row>
    <row r="167" spans="1:7" ht="26.4">
      <c r="A167" s="4" t="s">
        <v>19</v>
      </c>
      <c r="B167" s="5" t="s">
        <v>82</v>
      </c>
      <c r="C167" s="6"/>
      <c r="D167" s="29">
        <f t="shared" ref="D167:E167" si="73">D168</f>
        <v>1824.8</v>
      </c>
      <c r="E167" s="29">
        <f t="shared" si="73"/>
        <v>1824.8</v>
      </c>
      <c r="F167" s="89">
        <f>F168</f>
        <v>1824.8</v>
      </c>
      <c r="G167" s="89">
        <f>G168</f>
        <v>1979.6</v>
      </c>
    </row>
    <row r="168" spans="1:7">
      <c r="A168" s="4" t="s">
        <v>11</v>
      </c>
      <c r="B168" s="5" t="s">
        <v>82</v>
      </c>
      <c r="C168" s="6" t="s">
        <v>12</v>
      </c>
      <c r="D168" s="29">
        <v>1824.8</v>
      </c>
      <c r="E168" s="48">
        <v>1824.8</v>
      </c>
      <c r="F168" s="89">
        <v>1824.8</v>
      </c>
      <c r="G168" s="89">
        <v>1979.6</v>
      </c>
    </row>
    <row r="169" spans="1:7">
      <c r="A169" s="12" t="s">
        <v>83</v>
      </c>
      <c r="B169" s="13" t="s">
        <v>84</v>
      </c>
      <c r="C169" s="14"/>
      <c r="D169" s="36">
        <f t="shared" ref="D169" si="74">D170+D181+D192+D195+D206</f>
        <v>129303.6</v>
      </c>
      <c r="E169" s="36">
        <f t="shared" ref="E169" si="75">E170+E181+E192+E195+E206</f>
        <v>129290.4</v>
      </c>
      <c r="F169" s="96">
        <f t="shared" ref="F169:G169" si="76">F170+F181+F192+F195+F206</f>
        <v>133280.9</v>
      </c>
      <c r="G169" s="96">
        <f t="shared" si="76"/>
        <v>146766.6</v>
      </c>
    </row>
    <row r="170" spans="1:7" ht="26.4">
      <c r="A170" s="12" t="s">
        <v>85</v>
      </c>
      <c r="B170" s="13" t="s">
        <v>86</v>
      </c>
      <c r="C170" s="14"/>
      <c r="D170" s="36">
        <f>D171+D179+D175</f>
        <v>26157.200000000001</v>
      </c>
      <c r="E170" s="36">
        <f t="shared" ref="E170" si="77">E171+E179</f>
        <v>26144</v>
      </c>
      <c r="F170" s="96">
        <f>F171+F179+F175+F177+F173</f>
        <v>25916.3</v>
      </c>
      <c r="G170" s="96">
        <f>G171+G179+G175+G177+G173</f>
        <v>27860.5</v>
      </c>
    </row>
    <row r="171" spans="1:7" ht="39.6">
      <c r="A171" s="4" t="s">
        <v>87</v>
      </c>
      <c r="B171" s="5" t="s">
        <v>88</v>
      </c>
      <c r="C171" s="6"/>
      <c r="D171" s="29">
        <f t="shared" ref="D171:G171" si="78">D172</f>
        <v>26120</v>
      </c>
      <c r="E171" s="29">
        <f t="shared" si="78"/>
        <v>26120</v>
      </c>
      <c r="F171" s="89">
        <f t="shared" si="78"/>
        <v>25879.1</v>
      </c>
      <c r="G171" s="89">
        <f t="shared" si="78"/>
        <v>27473.1</v>
      </c>
    </row>
    <row r="172" spans="1:7">
      <c r="A172" s="4" t="s">
        <v>9</v>
      </c>
      <c r="B172" s="5" t="s">
        <v>88</v>
      </c>
      <c r="C172" s="6" t="s">
        <v>10</v>
      </c>
      <c r="D172" s="29">
        <v>26120</v>
      </c>
      <c r="E172" s="48">
        <v>26120</v>
      </c>
      <c r="F172" s="89">
        <v>25879.1</v>
      </c>
      <c r="G172" s="89">
        <v>27473.1</v>
      </c>
    </row>
    <row r="173" spans="1:7" ht="26.4">
      <c r="A173" s="32" t="s">
        <v>554</v>
      </c>
      <c r="B173" s="33" t="s">
        <v>555</v>
      </c>
      <c r="C173" s="33"/>
      <c r="D173" s="29"/>
      <c r="E173" s="48"/>
      <c r="F173" s="89">
        <f>F174</f>
        <v>0</v>
      </c>
      <c r="G173" s="89">
        <f>G174</f>
        <v>13.2</v>
      </c>
    </row>
    <row r="174" spans="1:7">
      <c r="A174" s="32" t="s">
        <v>528</v>
      </c>
      <c r="B174" s="33" t="s">
        <v>555</v>
      </c>
      <c r="C174" s="33" t="s">
        <v>10</v>
      </c>
      <c r="D174" s="29"/>
      <c r="E174" s="48"/>
      <c r="F174" s="89">
        <v>0</v>
      </c>
      <c r="G174" s="89">
        <v>13.2</v>
      </c>
    </row>
    <row r="175" spans="1:7" ht="26.4">
      <c r="A175" s="32" t="s">
        <v>444</v>
      </c>
      <c r="B175" s="33" t="s">
        <v>445</v>
      </c>
      <c r="C175" s="33"/>
      <c r="D175" s="29">
        <f>D176</f>
        <v>13.2</v>
      </c>
      <c r="E175" s="48"/>
      <c r="F175" s="89">
        <f>F176</f>
        <v>13.2</v>
      </c>
      <c r="G175" s="89">
        <v>0</v>
      </c>
    </row>
    <row r="176" spans="1:7">
      <c r="A176" s="32" t="s">
        <v>404</v>
      </c>
      <c r="B176" s="33" t="s">
        <v>445</v>
      </c>
      <c r="C176" s="33" t="s">
        <v>10</v>
      </c>
      <c r="D176" s="61">
        <v>13.2</v>
      </c>
      <c r="E176" s="48"/>
      <c r="F176" s="97">
        <v>13.2</v>
      </c>
      <c r="G176" s="97">
        <v>0</v>
      </c>
    </row>
    <row r="177" spans="1:7" ht="26.4">
      <c r="A177" s="32" t="s">
        <v>439</v>
      </c>
      <c r="B177" s="33" t="s">
        <v>548</v>
      </c>
      <c r="C177" s="33"/>
      <c r="D177" s="61"/>
      <c r="E177" s="48"/>
      <c r="F177" s="89">
        <f>F178</f>
        <v>0</v>
      </c>
      <c r="G177" s="89">
        <f>G178</f>
        <v>348.7</v>
      </c>
    </row>
    <row r="178" spans="1:7">
      <c r="A178" s="32" t="s">
        <v>404</v>
      </c>
      <c r="B178" s="33" t="s">
        <v>548</v>
      </c>
      <c r="C178" s="33" t="s">
        <v>10</v>
      </c>
      <c r="D178" s="61"/>
      <c r="E178" s="48"/>
      <c r="F178" s="111">
        <v>0</v>
      </c>
      <c r="G178" s="97">
        <v>348.7</v>
      </c>
    </row>
    <row r="179" spans="1:7" ht="26.4">
      <c r="A179" s="4" t="s">
        <v>19</v>
      </c>
      <c r="B179" s="5" t="s">
        <v>89</v>
      </c>
      <c r="C179" s="6"/>
      <c r="D179" s="29">
        <f t="shared" ref="D179:G179" si="79">D180</f>
        <v>24</v>
      </c>
      <c r="E179" s="29">
        <f t="shared" si="79"/>
        <v>24</v>
      </c>
      <c r="F179" s="89">
        <f t="shared" si="79"/>
        <v>24</v>
      </c>
      <c r="G179" s="89">
        <f t="shared" si="79"/>
        <v>25.5</v>
      </c>
    </row>
    <row r="180" spans="1:7">
      <c r="A180" s="4" t="s">
        <v>9</v>
      </c>
      <c r="B180" s="5" t="s">
        <v>89</v>
      </c>
      <c r="C180" s="6" t="s">
        <v>10</v>
      </c>
      <c r="D180" s="29">
        <v>24</v>
      </c>
      <c r="E180" s="48">
        <v>24</v>
      </c>
      <c r="F180" s="89">
        <v>24</v>
      </c>
      <c r="G180" s="89">
        <v>25.5</v>
      </c>
    </row>
    <row r="181" spans="1:7" ht="39.6">
      <c r="A181" s="12" t="s">
        <v>90</v>
      </c>
      <c r="B181" s="13" t="s">
        <v>91</v>
      </c>
      <c r="C181" s="14"/>
      <c r="D181" s="36">
        <f t="shared" ref="D181" si="80">D182+D184+D186+D190</f>
        <v>85137.3</v>
      </c>
      <c r="E181" s="36">
        <f t="shared" ref="E181" si="81">E182+E184+E186+E190</f>
        <v>85137.3</v>
      </c>
      <c r="F181" s="96">
        <f>F182+F184+F186+F190+F188</f>
        <v>87915.7</v>
      </c>
      <c r="G181" s="96">
        <f>G182+G184+G186+G190+G188</f>
        <v>98584.1</v>
      </c>
    </row>
    <row r="182" spans="1:7">
      <c r="A182" s="4" t="s">
        <v>92</v>
      </c>
      <c r="B182" s="5" t="s">
        <v>93</v>
      </c>
      <c r="C182" s="6"/>
      <c r="D182" s="29">
        <f t="shared" ref="D182:G182" si="82">D183</f>
        <v>100</v>
      </c>
      <c r="E182" s="29">
        <f t="shared" si="82"/>
        <v>100</v>
      </c>
      <c r="F182" s="89">
        <f t="shared" si="82"/>
        <v>33.4</v>
      </c>
      <c r="G182" s="89">
        <f t="shared" si="82"/>
        <v>47.3</v>
      </c>
    </row>
    <row r="183" spans="1:7">
      <c r="A183" s="4" t="s">
        <v>11</v>
      </c>
      <c r="B183" s="5" t="s">
        <v>93</v>
      </c>
      <c r="C183" s="6" t="s">
        <v>12</v>
      </c>
      <c r="D183" s="29">
        <v>100</v>
      </c>
      <c r="E183" s="48">
        <v>100</v>
      </c>
      <c r="F183" s="89">
        <v>33.4</v>
      </c>
      <c r="G183" s="89">
        <v>47.3</v>
      </c>
    </row>
    <row r="184" spans="1:7" ht="26.4">
      <c r="A184" s="4" t="s">
        <v>94</v>
      </c>
      <c r="B184" s="5" t="s">
        <v>95</v>
      </c>
      <c r="C184" s="6"/>
      <c r="D184" s="29">
        <f t="shared" ref="D184:G184" si="83">D185</f>
        <v>77279.5</v>
      </c>
      <c r="E184" s="29">
        <f t="shared" si="83"/>
        <v>77279.5</v>
      </c>
      <c r="F184" s="89">
        <f t="shared" si="83"/>
        <v>80464.5</v>
      </c>
      <c r="G184" s="89">
        <f t="shared" si="83"/>
        <v>82474.8</v>
      </c>
    </row>
    <row r="185" spans="1:7">
      <c r="A185" s="4" t="s">
        <v>11</v>
      </c>
      <c r="B185" s="5" t="s">
        <v>95</v>
      </c>
      <c r="C185" s="6" t="s">
        <v>12</v>
      </c>
      <c r="D185" s="29">
        <v>77279.5</v>
      </c>
      <c r="E185" s="48">
        <v>77279.5</v>
      </c>
      <c r="F185" s="89">
        <v>80464.5</v>
      </c>
      <c r="G185" s="89">
        <v>82474.8</v>
      </c>
    </row>
    <row r="186" spans="1:7" ht="39.6">
      <c r="A186" s="4" t="s">
        <v>96</v>
      </c>
      <c r="B186" s="5" t="s">
        <v>97</v>
      </c>
      <c r="C186" s="6"/>
      <c r="D186" s="29">
        <f t="shared" ref="D186:G188" si="84">D187</f>
        <v>7131.7</v>
      </c>
      <c r="E186" s="29">
        <f t="shared" si="84"/>
        <v>7131.7</v>
      </c>
      <c r="F186" s="89">
        <f t="shared" si="84"/>
        <v>6791.7</v>
      </c>
      <c r="G186" s="89">
        <f t="shared" si="84"/>
        <v>6481.7</v>
      </c>
    </row>
    <row r="187" spans="1:7">
      <c r="A187" s="4" t="s">
        <v>11</v>
      </c>
      <c r="B187" s="5" t="s">
        <v>97</v>
      </c>
      <c r="C187" s="6" t="s">
        <v>12</v>
      </c>
      <c r="D187" s="29">
        <v>7131.7</v>
      </c>
      <c r="E187" s="48">
        <v>7131.7</v>
      </c>
      <c r="F187" s="89">
        <v>6791.7</v>
      </c>
      <c r="G187" s="89">
        <v>6481.7</v>
      </c>
    </row>
    <row r="188" spans="1:7" ht="26.4">
      <c r="A188" s="32" t="s">
        <v>439</v>
      </c>
      <c r="B188" s="33" t="s">
        <v>549</v>
      </c>
      <c r="C188" s="33"/>
      <c r="D188" s="29"/>
      <c r="E188" s="48"/>
      <c r="F188" s="89">
        <f t="shared" si="84"/>
        <v>0</v>
      </c>
      <c r="G188" s="89">
        <f t="shared" si="84"/>
        <v>8954.2000000000007</v>
      </c>
    </row>
    <row r="189" spans="1:7">
      <c r="A189" s="32" t="s">
        <v>408</v>
      </c>
      <c r="B189" s="33" t="s">
        <v>549</v>
      </c>
      <c r="C189" s="33" t="s">
        <v>12</v>
      </c>
      <c r="D189" s="29"/>
      <c r="E189" s="48"/>
      <c r="F189" s="89">
        <v>0</v>
      </c>
      <c r="G189" s="89">
        <v>8954.2000000000007</v>
      </c>
    </row>
    <row r="190" spans="1:7" ht="26.4" hidden="1">
      <c r="A190" s="4" t="s">
        <v>19</v>
      </c>
      <c r="B190" s="5" t="s">
        <v>98</v>
      </c>
      <c r="C190" s="6"/>
      <c r="D190" s="29">
        <f t="shared" ref="D190:G190" si="85">D191</f>
        <v>626.1</v>
      </c>
      <c r="E190" s="29">
        <f t="shared" si="85"/>
        <v>626.1</v>
      </c>
      <c r="F190" s="89">
        <f t="shared" si="85"/>
        <v>626.1</v>
      </c>
      <c r="G190" s="89">
        <f t="shared" si="85"/>
        <v>626.1</v>
      </c>
    </row>
    <row r="191" spans="1:7" hidden="1">
      <c r="A191" s="4" t="s">
        <v>11</v>
      </c>
      <c r="B191" s="5" t="s">
        <v>98</v>
      </c>
      <c r="C191" s="6" t="s">
        <v>12</v>
      </c>
      <c r="D191" s="29">
        <v>626.1</v>
      </c>
      <c r="E191" s="48">
        <v>626.1</v>
      </c>
      <c r="F191" s="89">
        <v>626.1</v>
      </c>
      <c r="G191" s="89">
        <v>626.1</v>
      </c>
    </row>
    <row r="192" spans="1:7" ht="26.4" hidden="1">
      <c r="A192" s="12" t="s">
        <v>99</v>
      </c>
      <c r="B192" s="13" t="s">
        <v>100</v>
      </c>
      <c r="C192" s="14"/>
      <c r="D192" s="36">
        <f t="shared" ref="D192:G193" si="86">D193</f>
        <v>50</v>
      </c>
      <c r="E192" s="36">
        <f t="shared" si="86"/>
        <v>50</v>
      </c>
      <c r="F192" s="96">
        <f t="shared" si="86"/>
        <v>50</v>
      </c>
      <c r="G192" s="96">
        <f t="shared" si="86"/>
        <v>50</v>
      </c>
    </row>
    <row r="193" spans="1:7" ht="26.4" hidden="1">
      <c r="A193" s="4" t="s">
        <v>101</v>
      </c>
      <c r="B193" s="5" t="s">
        <v>102</v>
      </c>
      <c r="C193" s="6"/>
      <c r="D193" s="30">
        <f t="shared" si="86"/>
        <v>50</v>
      </c>
      <c r="E193" s="30">
        <f t="shared" si="86"/>
        <v>50</v>
      </c>
      <c r="F193" s="90">
        <f t="shared" si="86"/>
        <v>50</v>
      </c>
      <c r="G193" s="90">
        <f t="shared" si="86"/>
        <v>50</v>
      </c>
    </row>
    <row r="194" spans="1:7" ht="26.4" hidden="1">
      <c r="A194" s="4" t="s">
        <v>25</v>
      </c>
      <c r="B194" s="5" t="s">
        <v>102</v>
      </c>
      <c r="C194" s="6" t="s">
        <v>26</v>
      </c>
      <c r="D194" s="26">
        <v>50</v>
      </c>
      <c r="E194" s="58">
        <v>50</v>
      </c>
      <c r="F194" s="91">
        <v>50</v>
      </c>
      <c r="G194" s="91">
        <v>50</v>
      </c>
    </row>
    <row r="195" spans="1:7" ht="26.4">
      <c r="A195" s="12" t="s">
        <v>103</v>
      </c>
      <c r="B195" s="13" t="s">
        <v>104</v>
      </c>
      <c r="C195" s="14"/>
      <c r="D195" s="35">
        <f t="shared" ref="D195" si="87">D196+D199+D204</f>
        <v>16659.100000000002</v>
      </c>
      <c r="E195" s="35">
        <f t="shared" ref="E195" si="88">E196+E199+E204</f>
        <v>16659.099999999999</v>
      </c>
      <c r="F195" s="95">
        <f>F196+F199+F204+F202</f>
        <v>18023.3</v>
      </c>
      <c r="G195" s="95">
        <f>G196+G199+G204+G202</f>
        <v>17886.8</v>
      </c>
    </row>
    <row r="196" spans="1:7">
      <c r="A196" s="4" t="s">
        <v>105</v>
      </c>
      <c r="B196" s="5" t="s">
        <v>106</v>
      </c>
      <c r="C196" s="6"/>
      <c r="D196" s="29">
        <f t="shared" ref="D196" si="89">D197+D198</f>
        <v>5324.6</v>
      </c>
      <c r="E196" s="29">
        <f t="shared" ref="E196" si="90">E197+E198</f>
        <v>5324.6</v>
      </c>
      <c r="F196" s="89">
        <f>F197+F198</f>
        <v>5468.8</v>
      </c>
      <c r="G196" s="89">
        <f>G197+G198</f>
        <v>5223.5999999999995</v>
      </c>
    </row>
    <row r="197" spans="1:7" ht="26.4">
      <c r="A197" s="4" t="s">
        <v>49</v>
      </c>
      <c r="B197" s="5" t="s">
        <v>106</v>
      </c>
      <c r="C197" s="6" t="s">
        <v>50</v>
      </c>
      <c r="D197" s="29">
        <v>5169.6000000000004</v>
      </c>
      <c r="E197" s="48">
        <v>5169.6000000000004</v>
      </c>
      <c r="F197" s="89">
        <v>5322.1</v>
      </c>
      <c r="G197" s="89">
        <v>5075.3999999999996</v>
      </c>
    </row>
    <row r="198" spans="1:7" ht="26.4">
      <c r="A198" s="4" t="s">
        <v>25</v>
      </c>
      <c r="B198" s="5" t="s">
        <v>106</v>
      </c>
      <c r="C198" s="6" t="s">
        <v>26</v>
      </c>
      <c r="D198" s="29">
        <v>155</v>
      </c>
      <c r="E198" s="48">
        <v>155</v>
      </c>
      <c r="F198" s="89">
        <v>146.69999999999999</v>
      </c>
      <c r="G198" s="89">
        <v>148.19999999999999</v>
      </c>
    </row>
    <row r="199" spans="1:7" ht="26.4">
      <c r="A199" s="4" t="s">
        <v>107</v>
      </c>
      <c r="B199" s="5" t="s">
        <v>108</v>
      </c>
      <c r="C199" s="6"/>
      <c r="D199" s="29">
        <f t="shared" ref="D199" si="91">D200+D201</f>
        <v>11304.3</v>
      </c>
      <c r="E199" s="29">
        <f t="shared" ref="E199" si="92">E200+E201</f>
        <v>11294.5</v>
      </c>
      <c r="F199" s="89">
        <f t="shared" ref="F199:G199" si="93">F200+F201</f>
        <v>12524.3</v>
      </c>
      <c r="G199" s="89">
        <f t="shared" si="93"/>
        <v>12646.1</v>
      </c>
    </row>
    <row r="200" spans="1:7">
      <c r="A200" s="4" t="s">
        <v>17</v>
      </c>
      <c r="B200" s="5" t="s">
        <v>108</v>
      </c>
      <c r="C200" s="6" t="s">
        <v>18</v>
      </c>
      <c r="D200" s="29">
        <v>11030.9</v>
      </c>
      <c r="E200" s="48">
        <v>11030.9</v>
      </c>
      <c r="F200" s="89">
        <v>12250.9</v>
      </c>
      <c r="G200" s="89">
        <v>12359.6</v>
      </c>
    </row>
    <row r="201" spans="1:7" ht="26.4">
      <c r="A201" s="4" t="s">
        <v>25</v>
      </c>
      <c r="B201" s="5" t="s">
        <v>108</v>
      </c>
      <c r="C201" s="6" t="s">
        <v>26</v>
      </c>
      <c r="D201" s="29">
        <v>273.39999999999998</v>
      </c>
      <c r="E201" s="48">
        <v>263.60000000000002</v>
      </c>
      <c r="F201" s="89">
        <v>273.39999999999998</v>
      </c>
      <c r="G201" s="89">
        <v>286.5</v>
      </c>
    </row>
    <row r="202" spans="1:7" ht="26.4">
      <c r="A202" s="32" t="s">
        <v>538</v>
      </c>
      <c r="B202" s="33" t="s">
        <v>539</v>
      </c>
      <c r="C202" s="33"/>
      <c r="D202" s="29"/>
      <c r="E202" s="48"/>
      <c r="F202" s="89">
        <f t="shared" ref="D202:G204" si="94">F203</f>
        <v>0</v>
      </c>
      <c r="G202" s="89">
        <f t="shared" si="94"/>
        <v>1.8</v>
      </c>
    </row>
    <row r="203" spans="1:7" ht="26.4">
      <c r="A203" s="32" t="s">
        <v>375</v>
      </c>
      <c r="B203" s="33" t="s">
        <v>539</v>
      </c>
      <c r="C203" s="33" t="s">
        <v>26</v>
      </c>
      <c r="D203" s="29"/>
      <c r="E203" s="48"/>
      <c r="F203" s="89">
        <v>0</v>
      </c>
      <c r="G203" s="89">
        <v>1.8</v>
      </c>
    </row>
    <row r="204" spans="1:7" ht="26.4">
      <c r="A204" s="4" t="s">
        <v>109</v>
      </c>
      <c r="B204" s="5" t="s">
        <v>110</v>
      </c>
      <c r="C204" s="6"/>
      <c r="D204" s="29">
        <f t="shared" si="94"/>
        <v>30.2</v>
      </c>
      <c r="E204" s="29">
        <f t="shared" si="94"/>
        <v>40</v>
      </c>
      <c r="F204" s="89">
        <f t="shared" si="94"/>
        <v>30.2</v>
      </c>
      <c r="G204" s="89">
        <f t="shared" si="94"/>
        <v>15.3</v>
      </c>
    </row>
    <row r="205" spans="1:7" ht="26.4">
      <c r="A205" s="4" t="s">
        <v>25</v>
      </c>
      <c r="B205" s="5" t="s">
        <v>110</v>
      </c>
      <c r="C205" s="6" t="s">
        <v>26</v>
      </c>
      <c r="D205" s="29">
        <v>30.2</v>
      </c>
      <c r="E205" s="48">
        <v>40</v>
      </c>
      <c r="F205" s="89">
        <v>30.2</v>
      </c>
      <c r="G205" s="89">
        <v>15.3</v>
      </c>
    </row>
    <row r="206" spans="1:7">
      <c r="A206" s="12" t="s">
        <v>111</v>
      </c>
      <c r="B206" s="13" t="s">
        <v>112</v>
      </c>
      <c r="C206" s="14"/>
      <c r="D206" s="36">
        <f t="shared" ref="D206:F206" si="95">D207</f>
        <v>1300</v>
      </c>
      <c r="E206" s="36">
        <f t="shared" si="95"/>
        <v>1300</v>
      </c>
      <c r="F206" s="96">
        <f t="shared" si="95"/>
        <v>1375.6</v>
      </c>
      <c r="G206" s="96">
        <f>G207+G210</f>
        <v>2385.1999999999998</v>
      </c>
    </row>
    <row r="207" spans="1:7">
      <c r="A207" s="4" t="s">
        <v>92</v>
      </c>
      <c r="B207" s="5" t="s">
        <v>113</v>
      </c>
      <c r="C207" s="6"/>
      <c r="D207" s="29">
        <f t="shared" ref="D207" si="96">D208+D209</f>
        <v>1300</v>
      </c>
      <c r="E207" s="29">
        <f t="shared" ref="E207" si="97">E208+E209</f>
        <v>1300</v>
      </c>
      <c r="F207" s="89">
        <f t="shared" ref="F207:G207" si="98">F208+F209</f>
        <v>1375.6</v>
      </c>
      <c r="G207" s="89">
        <f t="shared" si="98"/>
        <v>2161.6</v>
      </c>
    </row>
    <row r="208" spans="1:7" ht="26.4">
      <c r="A208" s="4" t="s">
        <v>25</v>
      </c>
      <c r="B208" s="5" t="s">
        <v>113</v>
      </c>
      <c r="C208" s="6" t="s">
        <v>26</v>
      </c>
      <c r="D208" s="29">
        <v>400</v>
      </c>
      <c r="E208" s="48">
        <v>400</v>
      </c>
      <c r="F208" s="89">
        <v>400</v>
      </c>
      <c r="G208" s="89">
        <v>1200</v>
      </c>
    </row>
    <row r="209" spans="1:7">
      <c r="A209" s="4" t="s">
        <v>11</v>
      </c>
      <c r="B209" s="5" t="s">
        <v>113</v>
      </c>
      <c r="C209" s="6" t="s">
        <v>12</v>
      </c>
      <c r="D209" s="29">
        <v>900</v>
      </c>
      <c r="E209" s="48">
        <v>900</v>
      </c>
      <c r="F209" s="89">
        <v>975.6</v>
      </c>
      <c r="G209" s="89">
        <v>961.6</v>
      </c>
    </row>
    <row r="210" spans="1:7" ht="26.4">
      <c r="A210" s="32" t="s">
        <v>527</v>
      </c>
      <c r="B210" s="108" t="s">
        <v>531</v>
      </c>
      <c r="C210" s="108"/>
      <c r="D210" s="29"/>
      <c r="E210" s="48"/>
      <c r="F210" s="89">
        <f t="shared" ref="F210:G210" si="99">F211</f>
        <v>0</v>
      </c>
      <c r="G210" s="89">
        <f t="shared" si="99"/>
        <v>223.6</v>
      </c>
    </row>
    <row r="211" spans="1:7">
      <c r="A211" s="32" t="s">
        <v>525</v>
      </c>
      <c r="B211" s="108" t="s">
        <v>531</v>
      </c>
      <c r="C211" s="108" t="s">
        <v>12</v>
      </c>
      <c r="D211" s="29"/>
      <c r="E211" s="48"/>
      <c r="F211" s="89">
        <v>0</v>
      </c>
      <c r="G211" s="89">
        <v>223.6</v>
      </c>
    </row>
    <row r="212" spans="1:7">
      <c r="A212" s="12" t="s">
        <v>114</v>
      </c>
      <c r="B212" s="13" t="s">
        <v>115</v>
      </c>
      <c r="C212" s="14"/>
      <c r="D212" s="36">
        <f t="shared" ref="D212" si="100">D213+D228+D248+D257</f>
        <v>45701.8</v>
      </c>
      <c r="E212" s="36">
        <f t="shared" ref="E212" si="101">E213+E228+E248+E257</f>
        <v>43551.4</v>
      </c>
      <c r="F212" s="96">
        <f t="shared" ref="F212:G212" si="102">F213+F228+F248+F257</f>
        <v>44858.600000000006</v>
      </c>
      <c r="G212" s="96">
        <f t="shared" si="102"/>
        <v>38392.800000000003</v>
      </c>
    </row>
    <row r="213" spans="1:7" ht="26.4">
      <c r="A213" s="12" t="s">
        <v>116</v>
      </c>
      <c r="B213" s="13" t="s">
        <v>117</v>
      </c>
      <c r="C213" s="14"/>
      <c r="D213" s="36">
        <f t="shared" ref="D213" si="103">D214+D217+D219+D222+D224+D226</f>
        <v>33685.699999999997</v>
      </c>
      <c r="E213" s="36">
        <f t="shared" ref="E213" si="104">E214+E217+E219+E222+E224+E226</f>
        <v>33685.699999999997</v>
      </c>
      <c r="F213" s="96">
        <f t="shared" ref="F213:G213" si="105">F214+F217+F219+F222+F224+F226</f>
        <v>32842.5</v>
      </c>
      <c r="G213" s="96">
        <f t="shared" si="105"/>
        <v>28117</v>
      </c>
    </row>
    <row r="214" spans="1:7" ht="26.4">
      <c r="A214" s="4" t="s">
        <v>118</v>
      </c>
      <c r="B214" s="5" t="s">
        <v>119</v>
      </c>
      <c r="C214" s="6"/>
      <c r="D214" s="29">
        <f t="shared" ref="D214" si="106">D215+D216</f>
        <v>14230.9</v>
      </c>
      <c r="E214" s="29">
        <f t="shared" ref="E214" si="107">E215+E216</f>
        <v>14230.9</v>
      </c>
      <c r="F214" s="89">
        <f t="shared" ref="F214:G214" si="108">F215+F216</f>
        <v>14230.9</v>
      </c>
      <c r="G214" s="89">
        <f t="shared" si="108"/>
        <v>10453.6</v>
      </c>
    </row>
    <row r="215" spans="1:7" ht="26.4">
      <c r="A215" s="4" t="s">
        <v>37</v>
      </c>
      <c r="B215" s="5" t="s">
        <v>119</v>
      </c>
      <c r="C215" s="6" t="s">
        <v>38</v>
      </c>
      <c r="D215" s="17">
        <v>5313.1</v>
      </c>
      <c r="E215" s="29">
        <v>5313.1</v>
      </c>
      <c r="F215" s="72">
        <v>5313.1</v>
      </c>
      <c r="G215" s="72">
        <v>3543.1</v>
      </c>
    </row>
    <row r="216" spans="1:7">
      <c r="A216" s="4" t="s">
        <v>9</v>
      </c>
      <c r="B216" s="5" t="s">
        <v>119</v>
      </c>
      <c r="C216" s="6" t="s">
        <v>10</v>
      </c>
      <c r="D216" s="17">
        <v>8917.7999999999993</v>
      </c>
      <c r="E216" s="29">
        <v>8917.7999999999993</v>
      </c>
      <c r="F216" s="72">
        <v>8917.7999999999993</v>
      </c>
      <c r="G216" s="72">
        <v>6910.5</v>
      </c>
    </row>
    <row r="217" spans="1:7" ht="26.4">
      <c r="A217" s="4" t="s">
        <v>120</v>
      </c>
      <c r="B217" s="5" t="s">
        <v>121</v>
      </c>
      <c r="C217" s="6"/>
      <c r="D217" s="29">
        <f t="shared" ref="D217:G217" si="109">D218</f>
        <v>20</v>
      </c>
      <c r="E217" s="29">
        <f t="shared" si="109"/>
        <v>20</v>
      </c>
      <c r="F217" s="89">
        <f t="shared" si="109"/>
        <v>20</v>
      </c>
      <c r="G217" s="89">
        <f t="shared" si="109"/>
        <v>14</v>
      </c>
    </row>
    <row r="218" spans="1:7" ht="26.4">
      <c r="A218" s="4" t="s">
        <v>25</v>
      </c>
      <c r="B218" s="5" t="s">
        <v>121</v>
      </c>
      <c r="C218" s="6" t="s">
        <v>26</v>
      </c>
      <c r="D218" s="17">
        <v>20</v>
      </c>
      <c r="E218" s="29">
        <v>20</v>
      </c>
      <c r="F218" s="72">
        <v>20</v>
      </c>
      <c r="G218" s="72">
        <v>14</v>
      </c>
    </row>
    <row r="219" spans="1:7" ht="39.6">
      <c r="A219" s="4" t="s">
        <v>122</v>
      </c>
      <c r="B219" s="5" t="s">
        <v>123</v>
      </c>
      <c r="C219" s="6"/>
      <c r="D219" s="29">
        <f t="shared" ref="D219" si="110">D220+D221</f>
        <v>2267.8000000000002</v>
      </c>
      <c r="E219" s="29">
        <f t="shared" ref="E219" si="111">E220+E221</f>
        <v>2267.8000000000002</v>
      </c>
      <c r="F219" s="89">
        <f t="shared" ref="F219:G219" si="112">F220+F221</f>
        <v>2267.8000000000002</v>
      </c>
      <c r="G219" s="89">
        <f t="shared" si="112"/>
        <v>2236.4</v>
      </c>
    </row>
    <row r="220" spans="1:7">
      <c r="A220" s="4" t="s">
        <v>124</v>
      </c>
      <c r="B220" s="5" t="s">
        <v>123</v>
      </c>
      <c r="C220" s="6" t="s">
        <v>125</v>
      </c>
      <c r="D220" s="17">
        <v>1265.8</v>
      </c>
      <c r="E220" s="29">
        <v>1265.8</v>
      </c>
      <c r="F220" s="72">
        <v>1265.8</v>
      </c>
      <c r="G220" s="72">
        <v>1289.7</v>
      </c>
    </row>
    <row r="221" spans="1:7" ht="26.4">
      <c r="A221" s="4" t="s">
        <v>37</v>
      </c>
      <c r="B221" s="5" t="s">
        <v>123</v>
      </c>
      <c r="C221" s="6" t="s">
        <v>38</v>
      </c>
      <c r="D221" s="17">
        <v>1002</v>
      </c>
      <c r="E221" s="29">
        <v>1002</v>
      </c>
      <c r="F221" s="72">
        <v>1002</v>
      </c>
      <c r="G221" s="72">
        <v>946.7</v>
      </c>
    </row>
    <row r="222" spans="1:7" ht="39.6">
      <c r="A222" s="7" t="s">
        <v>370</v>
      </c>
      <c r="B222" s="5" t="s">
        <v>126</v>
      </c>
      <c r="C222" s="6"/>
      <c r="D222" s="29">
        <f t="shared" ref="D222:G222" si="113">D223</f>
        <v>777</v>
      </c>
      <c r="E222" s="29">
        <f t="shared" si="113"/>
        <v>777</v>
      </c>
      <c r="F222" s="89">
        <f t="shared" si="113"/>
        <v>777</v>
      </c>
      <c r="G222" s="89">
        <f t="shared" si="113"/>
        <v>366.2</v>
      </c>
    </row>
    <row r="223" spans="1:7">
      <c r="A223" s="4" t="s">
        <v>124</v>
      </c>
      <c r="B223" s="5" t="s">
        <v>126</v>
      </c>
      <c r="C223" s="6" t="s">
        <v>125</v>
      </c>
      <c r="D223" s="17">
        <v>777</v>
      </c>
      <c r="E223" s="29">
        <v>777</v>
      </c>
      <c r="F223" s="72">
        <v>777</v>
      </c>
      <c r="G223" s="72">
        <v>366.2</v>
      </c>
    </row>
    <row r="224" spans="1:7" ht="26.4">
      <c r="A224" s="4" t="s">
        <v>127</v>
      </c>
      <c r="B224" s="5" t="s">
        <v>128</v>
      </c>
      <c r="C224" s="6"/>
      <c r="D224" s="29">
        <f t="shared" ref="D224:G224" si="114">D225</f>
        <v>16190</v>
      </c>
      <c r="E224" s="29">
        <f t="shared" si="114"/>
        <v>16190</v>
      </c>
      <c r="F224" s="89">
        <f t="shared" si="114"/>
        <v>15306.8</v>
      </c>
      <c r="G224" s="89">
        <f t="shared" si="114"/>
        <v>14806.8</v>
      </c>
    </row>
    <row r="225" spans="1:7">
      <c r="A225" s="4" t="s">
        <v>124</v>
      </c>
      <c r="B225" s="5" t="s">
        <v>128</v>
      </c>
      <c r="C225" s="6" t="s">
        <v>125</v>
      </c>
      <c r="D225" s="17">
        <v>16190</v>
      </c>
      <c r="E225" s="29">
        <v>16190</v>
      </c>
      <c r="F225" s="72">
        <v>15306.8</v>
      </c>
      <c r="G225" s="72">
        <v>14806.8</v>
      </c>
    </row>
    <row r="226" spans="1:7" ht="26.4" hidden="1">
      <c r="A226" s="4" t="s">
        <v>129</v>
      </c>
      <c r="B226" s="5" t="s">
        <v>130</v>
      </c>
      <c r="C226" s="6"/>
      <c r="D226" s="29">
        <f t="shared" ref="D226:G226" si="115">D227</f>
        <v>200</v>
      </c>
      <c r="E226" s="29">
        <f t="shared" si="115"/>
        <v>200</v>
      </c>
      <c r="F226" s="89">
        <f t="shared" si="115"/>
        <v>240</v>
      </c>
      <c r="G226" s="89">
        <f t="shared" si="115"/>
        <v>240</v>
      </c>
    </row>
    <row r="227" spans="1:7" hidden="1">
      <c r="A227" s="4" t="s">
        <v>124</v>
      </c>
      <c r="B227" s="5" t="s">
        <v>130</v>
      </c>
      <c r="C227" s="6" t="s">
        <v>125</v>
      </c>
      <c r="D227" s="17">
        <v>200</v>
      </c>
      <c r="E227" s="29">
        <v>200</v>
      </c>
      <c r="F227" s="72">
        <v>240</v>
      </c>
      <c r="G227" s="72">
        <v>240</v>
      </c>
    </row>
    <row r="228" spans="1:7" ht="39.6">
      <c r="A228" s="12" t="s">
        <v>131</v>
      </c>
      <c r="B228" s="13" t="s">
        <v>132</v>
      </c>
      <c r="C228" s="14"/>
      <c r="D228" s="36">
        <f t="shared" ref="D228" si="116">D229+D231+D233+D235+D237+D239+D242+D246</f>
        <v>6984.8</v>
      </c>
      <c r="E228" s="36">
        <f t="shared" ref="E228" si="117">E229+E231+E233+E235+E237+E239+E242+E246</f>
        <v>3559.6</v>
      </c>
      <c r="F228" s="96">
        <f t="shared" ref="F228" si="118">F229+F231+F233+F235+F237+F239+F242+F246</f>
        <v>6984.8</v>
      </c>
      <c r="G228" s="96">
        <f>G229+G231+G233+G235+G237+G239+G242+G244+G246</f>
        <v>5797.3</v>
      </c>
    </row>
    <row r="229" spans="1:7" ht="66">
      <c r="A229" s="24" t="s">
        <v>135</v>
      </c>
      <c r="B229" s="23" t="s">
        <v>419</v>
      </c>
      <c r="C229" s="23"/>
      <c r="D229" s="29">
        <f t="shared" ref="D229:G235" si="119">D230</f>
        <v>3208.4</v>
      </c>
      <c r="E229" s="29">
        <f t="shared" si="119"/>
        <v>0</v>
      </c>
      <c r="F229" s="89">
        <f t="shared" si="119"/>
        <v>3208.4</v>
      </c>
      <c r="G229" s="89">
        <f t="shared" si="119"/>
        <v>2043.3</v>
      </c>
    </row>
    <row r="230" spans="1:7" ht="52.8">
      <c r="A230" s="24" t="s">
        <v>420</v>
      </c>
      <c r="B230" s="23" t="s">
        <v>419</v>
      </c>
      <c r="C230" s="23" t="s">
        <v>138</v>
      </c>
      <c r="D230" s="17">
        <v>3208.4</v>
      </c>
      <c r="E230" s="29">
        <v>0</v>
      </c>
      <c r="F230" s="72">
        <v>3208.4</v>
      </c>
      <c r="G230" s="72">
        <v>2043.3</v>
      </c>
    </row>
    <row r="231" spans="1:7" ht="105.6">
      <c r="A231" s="24" t="s">
        <v>421</v>
      </c>
      <c r="B231" s="23" t="s">
        <v>422</v>
      </c>
      <c r="C231" s="23"/>
      <c r="D231" s="29">
        <f t="shared" ref="D231:E231" si="120">D232</f>
        <v>216.8</v>
      </c>
      <c r="E231" s="29">
        <f t="shared" si="120"/>
        <v>0</v>
      </c>
      <c r="F231" s="89">
        <f t="shared" si="119"/>
        <v>216.8</v>
      </c>
      <c r="G231" s="89">
        <f t="shared" si="119"/>
        <v>136.6</v>
      </c>
    </row>
    <row r="232" spans="1:7" ht="52.8">
      <c r="A232" s="24" t="s">
        <v>420</v>
      </c>
      <c r="B232" s="23" t="s">
        <v>422</v>
      </c>
      <c r="C232" s="23" t="s">
        <v>138</v>
      </c>
      <c r="D232" s="17">
        <v>216.8</v>
      </c>
      <c r="E232" s="29">
        <v>0</v>
      </c>
      <c r="F232" s="72">
        <v>216.8</v>
      </c>
      <c r="G232" s="72">
        <v>136.6</v>
      </c>
    </row>
    <row r="233" spans="1:7" ht="26.4">
      <c r="A233" s="4" t="s">
        <v>133</v>
      </c>
      <c r="B233" s="5" t="s">
        <v>134</v>
      </c>
      <c r="C233" s="6"/>
      <c r="D233" s="17">
        <v>900</v>
      </c>
      <c r="E233" s="29">
        <v>900</v>
      </c>
      <c r="F233" s="89">
        <f t="shared" si="119"/>
        <v>900</v>
      </c>
      <c r="G233" s="89">
        <f t="shared" si="119"/>
        <v>910.4</v>
      </c>
    </row>
    <row r="234" spans="1:7" ht="26.4">
      <c r="A234" s="4" t="s">
        <v>37</v>
      </c>
      <c r="B234" s="5" t="s">
        <v>134</v>
      </c>
      <c r="C234" s="6" t="s">
        <v>38</v>
      </c>
      <c r="D234" s="17">
        <v>900</v>
      </c>
      <c r="E234" s="29">
        <v>900</v>
      </c>
      <c r="F234" s="72">
        <v>900</v>
      </c>
      <c r="G234" s="72">
        <v>910.4</v>
      </c>
    </row>
    <row r="235" spans="1:7" ht="66">
      <c r="A235" s="4" t="s">
        <v>135</v>
      </c>
      <c r="B235" s="5" t="s">
        <v>136</v>
      </c>
      <c r="C235" s="6"/>
      <c r="D235" s="17">
        <v>123.4</v>
      </c>
      <c r="E235" s="29">
        <v>125.6</v>
      </c>
      <c r="F235" s="89">
        <f t="shared" si="119"/>
        <v>123.4</v>
      </c>
      <c r="G235" s="89">
        <f t="shared" si="119"/>
        <v>20.6</v>
      </c>
    </row>
    <row r="236" spans="1:7" ht="52.8">
      <c r="A236" s="4" t="s">
        <v>137</v>
      </c>
      <c r="B236" s="5" t="s">
        <v>136</v>
      </c>
      <c r="C236" s="6" t="s">
        <v>138</v>
      </c>
      <c r="D236" s="17">
        <v>123.4</v>
      </c>
      <c r="E236" s="29">
        <v>125.6</v>
      </c>
      <c r="F236" s="72">
        <v>123.4</v>
      </c>
      <c r="G236" s="72">
        <v>20.6</v>
      </c>
    </row>
    <row r="237" spans="1:7" ht="105.6" hidden="1">
      <c r="A237" s="24" t="s">
        <v>421</v>
      </c>
      <c r="B237" s="23" t="s">
        <v>423</v>
      </c>
      <c r="C237" s="23"/>
      <c r="D237" s="29">
        <f t="shared" ref="D237:G237" si="121">D238</f>
        <v>2.2000000000000002</v>
      </c>
      <c r="E237" s="29">
        <f t="shared" si="121"/>
        <v>0</v>
      </c>
      <c r="F237" s="89">
        <f t="shared" si="121"/>
        <v>2.2000000000000002</v>
      </c>
      <c r="G237" s="89">
        <f t="shared" si="121"/>
        <v>2.2000000000000002</v>
      </c>
    </row>
    <row r="238" spans="1:7" ht="52.8" hidden="1">
      <c r="A238" s="24" t="s">
        <v>420</v>
      </c>
      <c r="B238" s="23" t="s">
        <v>423</v>
      </c>
      <c r="C238" s="23" t="s">
        <v>138</v>
      </c>
      <c r="D238" s="17">
        <v>2.2000000000000002</v>
      </c>
      <c r="E238" s="29">
        <v>0</v>
      </c>
      <c r="F238" s="72">
        <v>2.2000000000000002</v>
      </c>
      <c r="G238" s="72">
        <v>2.2000000000000002</v>
      </c>
    </row>
    <row r="239" spans="1:7" hidden="1">
      <c r="A239" s="4" t="s">
        <v>139</v>
      </c>
      <c r="B239" s="5" t="s">
        <v>140</v>
      </c>
      <c r="C239" s="6"/>
      <c r="D239" s="29">
        <f t="shared" ref="D239:E239" si="122">D240</f>
        <v>89</v>
      </c>
      <c r="E239" s="29">
        <f t="shared" si="122"/>
        <v>89</v>
      </c>
      <c r="F239" s="89">
        <f>F240+F241</f>
        <v>89</v>
      </c>
      <c r="G239" s="89">
        <f>G240+G241</f>
        <v>89</v>
      </c>
    </row>
    <row r="240" spans="1:7" ht="26.4" hidden="1">
      <c r="A240" s="4" t="s">
        <v>37</v>
      </c>
      <c r="B240" s="5" t="s">
        <v>140</v>
      </c>
      <c r="C240" s="6" t="s">
        <v>38</v>
      </c>
      <c r="D240" s="17">
        <v>89</v>
      </c>
      <c r="E240" s="29">
        <v>89</v>
      </c>
      <c r="F240" s="72">
        <v>87.5</v>
      </c>
      <c r="G240" s="72">
        <v>87.5</v>
      </c>
    </row>
    <row r="241" spans="1:7" hidden="1">
      <c r="A241" s="32" t="s">
        <v>441</v>
      </c>
      <c r="B241" s="33" t="s">
        <v>140</v>
      </c>
      <c r="C241" s="33" t="s">
        <v>22</v>
      </c>
      <c r="D241" s="17"/>
      <c r="E241" s="29"/>
      <c r="F241" s="72">
        <v>1.5</v>
      </c>
      <c r="G241" s="72">
        <v>1.5</v>
      </c>
    </row>
    <row r="242" spans="1:7" ht="26.4">
      <c r="A242" s="4" t="s">
        <v>141</v>
      </c>
      <c r="B242" s="5" t="s">
        <v>142</v>
      </c>
      <c r="C242" s="6"/>
      <c r="D242" s="29">
        <f t="shared" ref="D242:E242" si="123">D243</f>
        <v>673</v>
      </c>
      <c r="E242" s="29">
        <f t="shared" si="123"/>
        <v>673</v>
      </c>
      <c r="F242" s="89">
        <f>F243</f>
        <v>673</v>
      </c>
      <c r="G242" s="89">
        <f>G243</f>
        <v>689.4</v>
      </c>
    </row>
    <row r="243" spans="1:7">
      <c r="A243" s="4" t="s">
        <v>124</v>
      </c>
      <c r="B243" s="5" t="s">
        <v>142</v>
      </c>
      <c r="C243" s="6" t="s">
        <v>125</v>
      </c>
      <c r="D243" s="17">
        <v>673</v>
      </c>
      <c r="E243" s="29">
        <v>673</v>
      </c>
      <c r="F243" s="72">
        <v>673</v>
      </c>
      <c r="G243" s="72">
        <v>689.4</v>
      </c>
    </row>
    <row r="244" spans="1:7" ht="26.4">
      <c r="A244" s="32" t="s">
        <v>527</v>
      </c>
      <c r="B244" s="33" t="s">
        <v>534</v>
      </c>
      <c r="C244" s="33"/>
      <c r="D244" s="17"/>
      <c r="E244" s="29"/>
      <c r="F244" s="89">
        <f t="shared" ref="F244:G244" si="124">F245</f>
        <v>0</v>
      </c>
      <c r="G244" s="89">
        <f t="shared" si="124"/>
        <v>200</v>
      </c>
    </row>
    <row r="245" spans="1:7" ht="39.6">
      <c r="A245" s="32" t="s">
        <v>533</v>
      </c>
      <c r="B245" s="33" t="s">
        <v>534</v>
      </c>
      <c r="C245" s="33" t="s">
        <v>311</v>
      </c>
      <c r="D245" s="17"/>
      <c r="E245" s="29"/>
      <c r="F245" s="72">
        <v>0</v>
      </c>
      <c r="G245" s="72">
        <v>200</v>
      </c>
    </row>
    <row r="246" spans="1:7" ht="26.4">
      <c r="A246" s="4" t="s">
        <v>143</v>
      </c>
      <c r="B246" s="5" t="s">
        <v>144</v>
      </c>
      <c r="C246" s="6"/>
      <c r="D246" s="29">
        <f t="shared" ref="D246:G246" si="125">D247</f>
        <v>1772</v>
      </c>
      <c r="E246" s="29">
        <f t="shared" si="125"/>
        <v>1772</v>
      </c>
      <c r="F246" s="89">
        <f t="shared" si="125"/>
        <v>1772</v>
      </c>
      <c r="G246" s="89">
        <f t="shared" si="125"/>
        <v>1705.8</v>
      </c>
    </row>
    <row r="247" spans="1:7">
      <c r="A247" s="4" t="s">
        <v>124</v>
      </c>
      <c r="B247" s="5" t="s">
        <v>144</v>
      </c>
      <c r="C247" s="6" t="s">
        <v>125</v>
      </c>
      <c r="D247" s="17">
        <v>1772</v>
      </c>
      <c r="E247" s="29">
        <v>1772</v>
      </c>
      <c r="F247" s="72">
        <v>1772</v>
      </c>
      <c r="G247" s="72">
        <v>1705.8</v>
      </c>
    </row>
    <row r="248" spans="1:7" ht="39.6" hidden="1">
      <c r="A248" s="12" t="s">
        <v>145</v>
      </c>
      <c r="B248" s="13" t="s">
        <v>146</v>
      </c>
      <c r="C248" s="14"/>
      <c r="D248" s="36">
        <f t="shared" ref="D248" si="126">D249+D251+D255</f>
        <v>340</v>
      </c>
      <c r="E248" s="36">
        <f t="shared" ref="E248" si="127">E249+E251+E255</f>
        <v>1614.8</v>
      </c>
      <c r="F248" s="96">
        <f t="shared" ref="F248:G248" si="128">F249+F251+F255</f>
        <v>340</v>
      </c>
      <c r="G248" s="96">
        <f t="shared" si="128"/>
        <v>340</v>
      </c>
    </row>
    <row r="249" spans="1:7" ht="66" hidden="1">
      <c r="A249" s="4" t="s">
        <v>147</v>
      </c>
      <c r="B249" s="5" t="s">
        <v>148</v>
      </c>
      <c r="C249" s="6"/>
      <c r="D249" s="29">
        <f t="shared" ref="D249:G249" si="129">D250</f>
        <v>340</v>
      </c>
      <c r="E249" s="29">
        <f t="shared" si="129"/>
        <v>340</v>
      </c>
      <c r="F249" s="89">
        <f t="shared" si="129"/>
        <v>340</v>
      </c>
      <c r="G249" s="89">
        <f t="shared" si="129"/>
        <v>340</v>
      </c>
    </row>
    <row r="250" spans="1:7" ht="26.4" hidden="1">
      <c r="A250" s="4" t="s">
        <v>37</v>
      </c>
      <c r="B250" s="5" t="s">
        <v>148</v>
      </c>
      <c r="C250" s="6" t="s">
        <v>38</v>
      </c>
      <c r="D250" s="17">
        <v>340</v>
      </c>
      <c r="E250" s="29">
        <v>340</v>
      </c>
      <c r="F250" s="72">
        <v>340</v>
      </c>
      <c r="G250" s="72">
        <v>340</v>
      </c>
    </row>
    <row r="251" spans="1:7" ht="79.2" hidden="1">
      <c r="A251" s="4" t="s">
        <v>149</v>
      </c>
      <c r="B251" s="5" t="s">
        <v>150</v>
      </c>
      <c r="C251" s="6"/>
      <c r="D251" s="29">
        <f t="shared" ref="D251:G251" si="130">D252</f>
        <v>0</v>
      </c>
      <c r="E251" s="29">
        <f t="shared" si="130"/>
        <v>1272.5999999999999</v>
      </c>
      <c r="F251" s="89">
        <f t="shared" si="130"/>
        <v>0</v>
      </c>
      <c r="G251" s="89">
        <f t="shared" si="130"/>
        <v>0</v>
      </c>
    </row>
    <row r="252" spans="1:7" ht="26.4" hidden="1">
      <c r="A252" s="4" t="s">
        <v>37</v>
      </c>
      <c r="B252" s="5" t="s">
        <v>150</v>
      </c>
      <c r="C252" s="6" t="s">
        <v>38</v>
      </c>
      <c r="D252" s="17">
        <v>0</v>
      </c>
      <c r="E252" s="29">
        <v>1272.5999999999999</v>
      </c>
      <c r="F252" s="72">
        <v>0</v>
      </c>
      <c r="G252" s="72">
        <v>0</v>
      </c>
    </row>
    <row r="253" spans="1:7" ht="66" hidden="1">
      <c r="A253" s="24" t="s">
        <v>424</v>
      </c>
      <c r="B253" s="23" t="s">
        <v>425</v>
      </c>
      <c r="C253" s="23"/>
      <c r="D253" s="29">
        <v>0</v>
      </c>
      <c r="E253" s="29">
        <v>0</v>
      </c>
      <c r="F253" s="89">
        <v>0</v>
      </c>
      <c r="G253" s="89">
        <v>0</v>
      </c>
    </row>
    <row r="254" spans="1:7" ht="26.4" hidden="1">
      <c r="A254" s="24" t="s">
        <v>413</v>
      </c>
      <c r="B254" s="23" t="s">
        <v>425</v>
      </c>
      <c r="C254" s="23" t="s">
        <v>38</v>
      </c>
      <c r="D254" s="17">
        <v>0</v>
      </c>
      <c r="E254" s="29"/>
      <c r="F254" s="72">
        <v>0</v>
      </c>
      <c r="G254" s="72">
        <v>0</v>
      </c>
    </row>
    <row r="255" spans="1:7" ht="171.6" hidden="1">
      <c r="A255" s="4" t="s">
        <v>151</v>
      </c>
      <c r="B255" s="5" t="s">
        <v>152</v>
      </c>
      <c r="C255" s="6"/>
      <c r="D255" s="17">
        <v>0</v>
      </c>
      <c r="E255" s="29">
        <v>2.2000000000000002</v>
      </c>
      <c r="F255" s="72">
        <v>0</v>
      </c>
      <c r="G255" s="72">
        <v>0</v>
      </c>
    </row>
    <row r="256" spans="1:7" ht="26.4" hidden="1">
      <c r="A256" s="4" t="s">
        <v>25</v>
      </c>
      <c r="B256" s="5" t="s">
        <v>152</v>
      </c>
      <c r="C256" s="6" t="s">
        <v>26</v>
      </c>
      <c r="D256" s="17">
        <v>0</v>
      </c>
      <c r="E256" s="29">
        <v>2.2000000000000002</v>
      </c>
      <c r="F256" s="72">
        <v>0</v>
      </c>
      <c r="G256" s="72">
        <v>0</v>
      </c>
    </row>
    <row r="257" spans="1:7" ht="39.6">
      <c r="A257" s="12" t="s">
        <v>153</v>
      </c>
      <c r="B257" s="13" t="s">
        <v>154</v>
      </c>
      <c r="C257" s="14"/>
      <c r="D257" s="36">
        <f t="shared" ref="D257:G258" si="131">D258</f>
        <v>4691.3</v>
      </c>
      <c r="E257" s="36">
        <f t="shared" si="131"/>
        <v>4691.3</v>
      </c>
      <c r="F257" s="96">
        <f t="shared" si="131"/>
        <v>4691.3</v>
      </c>
      <c r="G257" s="96">
        <f t="shared" si="131"/>
        <v>4138.5</v>
      </c>
    </row>
    <row r="258" spans="1:7" ht="26.4">
      <c r="A258" s="4" t="s">
        <v>118</v>
      </c>
      <c r="B258" s="5" t="s">
        <v>155</v>
      </c>
      <c r="C258" s="6"/>
      <c r="D258" s="29">
        <f t="shared" si="131"/>
        <v>4691.3</v>
      </c>
      <c r="E258" s="29">
        <f t="shared" si="131"/>
        <v>4691.3</v>
      </c>
      <c r="F258" s="89">
        <f t="shared" si="131"/>
        <v>4691.3</v>
      </c>
      <c r="G258" s="89">
        <f t="shared" si="131"/>
        <v>4138.5</v>
      </c>
    </row>
    <row r="259" spans="1:7" ht="26.4">
      <c r="A259" s="4" t="s">
        <v>37</v>
      </c>
      <c r="B259" s="5" t="s">
        <v>155</v>
      </c>
      <c r="C259" s="6" t="s">
        <v>38</v>
      </c>
      <c r="D259" s="17">
        <v>4691.3</v>
      </c>
      <c r="E259" s="29">
        <v>4691.3</v>
      </c>
      <c r="F259" s="72">
        <v>4691.3</v>
      </c>
      <c r="G259" s="72">
        <v>4138.5</v>
      </c>
    </row>
    <row r="260" spans="1:7" ht="26.4">
      <c r="A260" s="12" t="s">
        <v>156</v>
      </c>
      <c r="B260" s="13" t="s">
        <v>157</v>
      </c>
      <c r="C260" s="14"/>
      <c r="D260" s="36">
        <f t="shared" ref="D260:G260" si="132">D261</f>
        <v>70</v>
      </c>
      <c r="E260" s="36">
        <f t="shared" si="132"/>
        <v>70</v>
      </c>
      <c r="F260" s="96">
        <f t="shared" si="132"/>
        <v>70</v>
      </c>
      <c r="G260" s="96">
        <f t="shared" si="132"/>
        <v>9.3000000000000007</v>
      </c>
    </row>
    <row r="261" spans="1:7" ht="26.4">
      <c r="A261" s="12" t="s">
        <v>158</v>
      </c>
      <c r="B261" s="13" t="s">
        <v>159</v>
      </c>
      <c r="C261" s="14"/>
      <c r="D261" s="36">
        <f t="shared" ref="D261" si="133">D262+D264</f>
        <v>70</v>
      </c>
      <c r="E261" s="36">
        <f t="shared" ref="E261" si="134">E262+E264</f>
        <v>70</v>
      </c>
      <c r="F261" s="96">
        <f t="shared" ref="F261:G261" si="135">F262+F264</f>
        <v>70</v>
      </c>
      <c r="G261" s="96">
        <f t="shared" si="135"/>
        <v>9.3000000000000007</v>
      </c>
    </row>
    <row r="262" spans="1:7" ht="26.4">
      <c r="A262" s="4" t="s">
        <v>160</v>
      </c>
      <c r="B262" s="5" t="s">
        <v>161</v>
      </c>
      <c r="C262" s="6"/>
      <c r="D262" s="29">
        <f t="shared" ref="D262:G262" si="136">D263</f>
        <v>10</v>
      </c>
      <c r="E262" s="29">
        <f t="shared" si="136"/>
        <v>10</v>
      </c>
      <c r="F262" s="89">
        <f t="shared" si="136"/>
        <v>10</v>
      </c>
      <c r="G262" s="89">
        <f t="shared" si="136"/>
        <v>0</v>
      </c>
    </row>
    <row r="263" spans="1:7" ht="52.8">
      <c r="A263" s="4" t="s">
        <v>137</v>
      </c>
      <c r="B263" s="5" t="s">
        <v>161</v>
      </c>
      <c r="C263" s="6" t="s">
        <v>138</v>
      </c>
      <c r="D263" s="29">
        <v>10</v>
      </c>
      <c r="E263" s="29">
        <v>10</v>
      </c>
      <c r="F263" s="89">
        <v>10</v>
      </c>
      <c r="G263" s="89">
        <v>0</v>
      </c>
    </row>
    <row r="264" spans="1:7" ht="52.8">
      <c r="A264" s="4" t="s">
        <v>162</v>
      </c>
      <c r="B264" s="5" t="s">
        <v>163</v>
      </c>
      <c r="C264" s="6"/>
      <c r="D264" s="29">
        <f t="shared" ref="D264:G264" si="137">D265</f>
        <v>60</v>
      </c>
      <c r="E264" s="29">
        <f t="shared" si="137"/>
        <v>60</v>
      </c>
      <c r="F264" s="89">
        <f t="shared" si="137"/>
        <v>60</v>
      </c>
      <c r="G264" s="89">
        <f t="shared" si="137"/>
        <v>9.3000000000000007</v>
      </c>
    </row>
    <row r="265" spans="1:7" ht="26.4">
      <c r="A265" s="4" t="s">
        <v>25</v>
      </c>
      <c r="B265" s="5" t="s">
        <v>163</v>
      </c>
      <c r="C265" s="6" t="s">
        <v>26</v>
      </c>
      <c r="D265" s="29">
        <v>60</v>
      </c>
      <c r="E265" s="29">
        <v>60</v>
      </c>
      <c r="F265" s="89">
        <v>60</v>
      </c>
      <c r="G265" s="89">
        <v>9.3000000000000007</v>
      </c>
    </row>
    <row r="266" spans="1:7">
      <c r="A266" s="12" t="s">
        <v>164</v>
      </c>
      <c r="B266" s="13" t="s">
        <v>165</v>
      </c>
      <c r="C266" s="14"/>
      <c r="D266" s="36">
        <f>D267+D274</f>
        <v>4742.2</v>
      </c>
      <c r="E266" s="36">
        <f>E267+E274</f>
        <v>4742.2</v>
      </c>
      <c r="F266" s="96">
        <f>F267+F274</f>
        <v>4742.2</v>
      </c>
      <c r="G266" s="96">
        <f>G267+G274</f>
        <v>4770.6000000000004</v>
      </c>
    </row>
    <row r="267" spans="1:7" ht="39.6">
      <c r="A267" s="12" t="s">
        <v>166</v>
      </c>
      <c r="B267" s="13" t="s">
        <v>167</v>
      </c>
      <c r="C267" s="14"/>
      <c r="D267" s="36">
        <f t="shared" ref="D267" si="138">D269+D273</f>
        <v>4140.2</v>
      </c>
      <c r="E267" s="36">
        <f t="shared" ref="E267" si="139">E269+E273</f>
        <v>4140.2</v>
      </c>
      <c r="F267" s="96">
        <f>F268+F272</f>
        <v>4140.2</v>
      </c>
      <c r="G267" s="96">
        <f>G268+G270+G272</f>
        <v>4041.1</v>
      </c>
    </row>
    <row r="268" spans="1:7" hidden="1">
      <c r="A268" s="4" t="s">
        <v>168</v>
      </c>
      <c r="B268" s="5" t="s">
        <v>169</v>
      </c>
      <c r="C268" s="6"/>
      <c r="D268" s="29">
        <f t="shared" ref="D268:G270" si="140">D269</f>
        <v>100</v>
      </c>
      <c r="E268" s="29">
        <f t="shared" si="140"/>
        <v>100</v>
      </c>
      <c r="F268" s="89">
        <f t="shared" si="140"/>
        <v>100</v>
      </c>
      <c r="G268" s="89">
        <f t="shared" si="140"/>
        <v>100</v>
      </c>
    </row>
    <row r="269" spans="1:7" hidden="1">
      <c r="A269" s="4" t="s">
        <v>9</v>
      </c>
      <c r="B269" s="5" t="s">
        <v>169</v>
      </c>
      <c r="C269" s="6" t="s">
        <v>10</v>
      </c>
      <c r="D269" s="29">
        <v>100</v>
      </c>
      <c r="E269" s="29">
        <v>100</v>
      </c>
      <c r="F269" s="89">
        <v>100</v>
      </c>
      <c r="G269" s="89">
        <v>100</v>
      </c>
    </row>
    <row r="270" spans="1:7">
      <c r="A270" s="32" t="s">
        <v>550</v>
      </c>
      <c r="B270" s="33" t="s">
        <v>551</v>
      </c>
      <c r="C270" s="33"/>
      <c r="D270" s="29"/>
      <c r="E270" s="29"/>
      <c r="F270" s="89">
        <f t="shared" si="140"/>
        <v>0</v>
      </c>
      <c r="G270" s="89">
        <f t="shared" si="140"/>
        <v>9</v>
      </c>
    </row>
    <row r="271" spans="1:7">
      <c r="A271" s="32" t="s">
        <v>404</v>
      </c>
      <c r="B271" s="33" t="s">
        <v>551</v>
      </c>
      <c r="C271" s="33" t="s">
        <v>10</v>
      </c>
      <c r="D271" s="29"/>
      <c r="E271" s="29"/>
      <c r="F271" s="89">
        <v>0</v>
      </c>
      <c r="G271" s="89">
        <v>9</v>
      </c>
    </row>
    <row r="272" spans="1:7" ht="26.4">
      <c r="A272" s="4" t="s">
        <v>170</v>
      </c>
      <c r="B272" s="5" t="s">
        <v>171</v>
      </c>
      <c r="C272" s="6"/>
      <c r="D272" s="29">
        <f t="shared" ref="D272:G272" si="141">D273</f>
        <v>4040.2</v>
      </c>
      <c r="E272" s="29">
        <f t="shared" si="141"/>
        <v>4040.2</v>
      </c>
      <c r="F272" s="89">
        <f t="shared" si="141"/>
        <v>4040.2</v>
      </c>
      <c r="G272" s="89">
        <f t="shared" si="141"/>
        <v>3932.1</v>
      </c>
    </row>
    <row r="273" spans="1:7">
      <c r="A273" s="4" t="s">
        <v>9</v>
      </c>
      <c r="B273" s="5" t="s">
        <v>171</v>
      </c>
      <c r="C273" s="6" t="s">
        <v>10</v>
      </c>
      <c r="D273" s="29">
        <v>4040.2</v>
      </c>
      <c r="E273" s="29">
        <v>4040.2</v>
      </c>
      <c r="F273" s="89">
        <v>4040.2</v>
      </c>
      <c r="G273" s="89">
        <v>3932.1</v>
      </c>
    </row>
    <row r="274" spans="1:7">
      <c r="A274" s="12" t="s">
        <v>172</v>
      </c>
      <c r="B274" s="13" t="s">
        <v>173</v>
      </c>
      <c r="C274" s="14"/>
      <c r="D274" s="36">
        <f t="shared" ref="D274" si="142">D277+D279+D281</f>
        <v>602</v>
      </c>
      <c r="E274" s="36">
        <f t="shared" ref="E274" si="143">E277+E279+E281</f>
        <v>602</v>
      </c>
      <c r="F274" s="96">
        <f>F277+F279+F281+F275</f>
        <v>602</v>
      </c>
      <c r="G274" s="96">
        <f>G277+G279+G281+G275</f>
        <v>729.5</v>
      </c>
    </row>
    <row r="275" spans="1:7" ht="26.4">
      <c r="A275" s="32" t="s">
        <v>540</v>
      </c>
      <c r="B275" s="33" t="s">
        <v>541</v>
      </c>
      <c r="C275" s="33"/>
      <c r="D275" s="36"/>
      <c r="E275" s="36"/>
      <c r="F275" s="98">
        <f>SUM(F276)</f>
        <v>0</v>
      </c>
      <c r="G275" s="98">
        <f>SUM(G276)</f>
        <v>167.3</v>
      </c>
    </row>
    <row r="276" spans="1:7">
      <c r="A276" s="32" t="s">
        <v>525</v>
      </c>
      <c r="B276" s="33" t="s">
        <v>541</v>
      </c>
      <c r="C276" s="33" t="s">
        <v>12</v>
      </c>
      <c r="D276" s="36"/>
      <c r="E276" s="36"/>
      <c r="F276" s="89">
        <v>0</v>
      </c>
      <c r="G276" s="89">
        <v>167.3</v>
      </c>
    </row>
    <row r="277" spans="1:7" ht="26.4" hidden="1">
      <c r="A277" s="4" t="s">
        <v>174</v>
      </c>
      <c r="B277" s="5" t="s">
        <v>175</v>
      </c>
      <c r="C277" s="6"/>
      <c r="D277" s="60">
        <f t="shared" ref="D277:G277" si="144">SUM(D278)</f>
        <v>50</v>
      </c>
      <c r="E277" s="60">
        <f t="shared" si="144"/>
        <v>50</v>
      </c>
      <c r="F277" s="98">
        <f t="shared" si="144"/>
        <v>50</v>
      </c>
      <c r="G277" s="98">
        <f t="shared" si="144"/>
        <v>50</v>
      </c>
    </row>
    <row r="278" spans="1:7" hidden="1">
      <c r="A278" s="4" t="s">
        <v>11</v>
      </c>
      <c r="B278" s="5" t="s">
        <v>175</v>
      </c>
      <c r="C278" s="6" t="s">
        <v>12</v>
      </c>
      <c r="D278" s="29">
        <v>50</v>
      </c>
      <c r="E278" s="29">
        <v>50</v>
      </c>
      <c r="F278" s="89">
        <v>50</v>
      </c>
      <c r="G278" s="89">
        <v>50</v>
      </c>
    </row>
    <row r="279" spans="1:7" ht="26.4" hidden="1">
      <c r="A279" s="4" t="s">
        <v>176</v>
      </c>
      <c r="B279" s="5" t="s">
        <v>177</v>
      </c>
      <c r="C279" s="6"/>
      <c r="D279" s="60">
        <f t="shared" ref="D279:G279" si="145">SUM(D280)</f>
        <v>20</v>
      </c>
      <c r="E279" s="60">
        <f t="shared" si="145"/>
        <v>20</v>
      </c>
      <c r="F279" s="98">
        <f t="shared" si="145"/>
        <v>20</v>
      </c>
      <c r="G279" s="98">
        <f t="shared" si="145"/>
        <v>20</v>
      </c>
    </row>
    <row r="280" spans="1:7" ht="26.4" hidden="1">
      <c r="A280" s="4" t="s">
        <v>25</v>
      </c>
      <c r="B280" s="5" t="s">
        <v>177</v>
      </c>
      <c r="C280" s="6" t="s">
        <v>26</v>
      </c>
      <c r="D280" s="29">
        <v>20</v>
      </c>
      <c r="E280" s="29">
        <v>20</v>
      </c>
      <c r="F280" s="89">
        <v>20</v>
      </c>
      <c r="G280" s="89">
        <v>20</v>
      </c>
    </row>
    <row r="281" spans="1:7" ht="26.4">
      <c r="A281" s="4" t="s">
        <v>178</v>
      </c>
      <c r="B281" s="5" t="s">
        <v>179</v>
      </c>
      <c r="C281" s="6"/>
      <c r="D281" s="60">
        <f t="shared" ref="D281:G281" si="146">SUM(D282)</f>
        <v>532</v>
      </c>
      <c r="E281" s="60">
        <f t="shared" si="146"/>
        <v>532</v>
      </c>
      <c r="F281" s="98">
        <f t="shared" si="146"/>
        <v>532</v>
      </c>
      <c r="G281" s="98">
        <f t="shared" si="146"/>
        <v>492.2</v>
      </c>
    </row>
    <row r="282" spans="1:7">
      <c r="A282" s="4" t="s">
        <v>9</v>
      </c>
      <c r="B282" s="5" t="s">
        <v>179</v>
      </c>
      <c r="C282" s="6" t="s">
        <v>10</v>
      </c>
      <c r="D282" s="29">
        <v>532</v>
      </c>
      <c r="E282" s="29">
        <v>532</v>
      </c>
      <c r="F282" s="89">
        <v>532</v>
      </c>
      <c r="G282" s="89">
        <v>492.2</v>
      </c>
    </row>
    <row r="283" spans="1:7" ht="26.4">
      <c r="A283" s="15" t="s">
        <v>557</v>
      </c>
      <c r="B283" s="14" t="s">
        <v>180</v>
      </c>
      <c r="C283" s="14"/>
      <c r="D283" s="18">
        <f>D284+D305+D326+D359+D384</f>
        <v>123247.4041</v>
      </c>
      <c r="E283" s="18">
        <f>E284+E305+E326+E359+E384</f>
        <v>99524.828299999994</v>
      </c>
      <c r="F283" s="76">
        <f>F284+F305+F326+F359+F384</f>
        <v>124975.2041</v>
      </c>
      <c r="G283" s="18">
        <f>G284+G305+G326+G359+G384</f>
        <v>145958.6</v>
      </c>
    </row>
    <row r="284" spans="1:7" ht="26.4">
      <c r="A284" s="12" t="s">
        <v>181</v>
      </c>
      <c r="B284" s="13" t="s">
        <v>182</v>
      </c>
      <c r="C284" s="14"/>
      <c r="D284" s="18">
        <f>D285+D292+D294+D298+D301+D303</f>
        <v>6153.2</v>
      </c>
      <c r="E284" s="18">
        <f>E285+E292+E294+E298+E301+E303</f>
        <v>6153.2</v>
      </c>
      <c r="F284" s="76">
        <f>F285+F292+F294+F298+F301+F303+F288+F290</f>
        <v>7848.3</v>
      </c>
      <c r="G284" s="76">
        <f>G285+G292+G294+G298+G301+G303+G288+G290</f>
        <v>9163.5</v>
      </c>
    </row>
    <row r="285" spans="1:7" ht="39.6">
      <c r="A285" s="4" t="s">
        <v>183</v>
      </c>
      <c r="B285" s="5" t="s">
        <v>184</v>
      </c>
      <c r="C285" s="6"/>
      <c r="D285" s="17">
        <f t="shared" ref="D285:G288" si="147">D286</f>
        <v>990</v>
      </c>
      <c r="E285" s="17">
        <f t="shared" si="147"/>
        <v>990</v>
      </c>
      <c r="F285" s="72">
        <f t="shared" si="147"/>
        <v>941</v>
      </c>
      <c r="G285" s="72">
        <f>G286+G287</f>
        <v>1210</v>
      </c>
    </row>
    <row r="286" spans="1:7" ht="26.4">
      <c r="A286" s="4" t="s">
        <v>25</v>
      </c>
      <c r="B286" s="5" t="s">
        <v>184</v>
      </c>
      <c r="C286" s="6" t="s">
        <v>26</v>
      </c>
      <c r="D286" s="17">
        <v>990</v>
      </c>
      <c r="E286" s="17">
        <v>990</v>
      </c>
      <c r="F286" s="72">
        <v>941</v>
      </c>
      <c r="G286" s="72">
        <v>933.1</v>
      </c>
    </row>
    <row r="287" spans="1:7">
      <c r="A287" s="32" t="s">
        <v>415</v>
      </c>
      <c r="B287" s="113" t="s">
        <v>564</v>
      </c>
      <c r="C287" s="113" t="s">
        <v>253</v>
      </c>
      <c r="D287" s="17"/>
      <c r="E287" s="17"/>
      <c r="F287" s="72">
        <v>0</v>
      </c>
      <c r="G287" s="72">
        <v>276.89999999999998</v>
      </c>
    </row>
    <row r="288" spans="1:7" ht="39.6">
      <c r="A288" s="32" t="s">
        <v>505</v>
      </c>
      <c r="B288" s="113" t="s">
        <v>563</v>
      </c>
      <c r="C288" s="113"/>
      <c r="D288" s="17"/>
      <c r="E288" s="17"/>
      <c r="F288" s="72">
        <v>0</v>
      </c>
      <c r="G288" s="72">
        <f t="shared" si="147"/>
        <v>1580</v>
      </c>
    </row>
    <row r="289" spans="1:7">
      <c r="A289" s="32" t="s">
        <v>415</v>
      </c>
      <c r="B289" s="113" t="s">
        <v>563</v>
      </c>
      <c r="C289" s="113" t="s">
        <v>253</v>
      </c>
      <c r="D289" s="17"/>
      <c r="E289" s="17"/>
      <c r="F289" s="72">
        <v>0</v>
      </c>
      <c r="G289" s="72">
        <v>1580</v>
      </c>
    </row>
    <row r="290" spans="1:7" ht="39.6">
      <c r="A290" s="32" t="s">
        <v>505</v>
      </c>
      <c r="B290" s="108" t="s">
        <v>186</v>
      </c>
      <c r="C290" s="108"/>
      <c r="D290" s="17"/>
      <c r="E290" s="17"/>
      <c r="F290" s="72">
        <v>1580</v>
      </c>
      <c r="G290" s="72">
        <v>0</v>
      </c>
    </row>
    <row r="291" spans="1:7">
      <c r="A291" s="32" t="s">
        <v>415</v>
      </c>
      <c r="B291" s="108" t="s">
        <v>186</v>
      </c>
      <c r="C291" s="108" t="s">
        <v>26</v>
      </c>
      <c r="D291" s="17"/>
      <c r="E291" s="17"/>
      <c r="F291" s="72">
        <v>1580</v>
      </c>
      <c r="G291" s="72">
        <v>0</v>
      </c>
    </row>
    <row r="292" spans="1:7" ht="39.6">
      <c r="A292" s="4" t="s">
        <v>185</v>
      </c>
      <c r="B292" s="5" t="s">
        <v>186</v>
      </c>
      <c r="C292" s="6"/>
      <c r="D292" s="17">
        <f t="shared" ref="D292:G292" si="148">D293</f>
        <v>2750</v>
      </c>
      <c r="E292" s="17">
        <f t="shared" si="148"/>
        <v>2750</v>
      </c>
      <c r="F292" s="72">
        <f t="shared" si="148"/>
        <v>2750</v>
      </c>
      <c r="G292" s="72">
        <f t="shared" si="148"/>
        <v>2967</v>
      </c>
    </row>
    <row r="293" spans="1:7" ht="26.4">
      <c r="A293" s="4" t="s">
        <v>25</v>
      </c>
      <c r="B293" s="5" t="s">
        <v>186</v>
      </c>
      <c r="C293" s="6" t="s">
        <v>26</v>
      </c>
      <c r="D293" s="17">
        <v>2750</v>
      </c>
      <c r="E293" s="17">
        <v>2750</v>
      </c>
      <c r="F293" s="72">
        <v>2750</v>
      </c>
      <c r="G293" s="72">
        <v>2967</v>
      </c>
    </row>
    <row r="294" spans="1:7" ht="26.4">
      <c r="A294" s="4" t="s">
        <v>187</v>
      </c>
      <c r="B294" s="5" t="s">
        <v>188</v>
      </c>
      <c r="C294" s="6"/>
      <c r="D294" s="17">
        <f t="shared" ref="D294:E294" si="149">D295</f>
        <v>1265.8</v>
      </c>
      <c r="E294" s="17">
        <f t="shared" si="149"/>
        <v>1265.8</v>
      </c>
      <c r="F294" s="72">
        <f>F295+F296+F297</f>
        <v>1370.3</v>
      </c>
      <c r="G294" s="72">
        <f>G295+G296+G297</f>
        <v>2211.1000000000004</v>
      </c>
    </row>
    <row r="295" spans="1:7" ht="26.4">
      <c r="A295" s="4" t="s">
        <v>25</v>
      </c>
      <c r="B295" s="5" t="s">
        <v>188</v>
      </c>
      <c r="C295" s="6" t="s">
        <v>26</v>
      </c>
      <c r="D295" s="17">
        <v>1265.8</v>
      </c>
      <c r="E295" s="17">
        <v>1265.8</v>
      </c>
      <c r="F295" s="72">
        <v>1345</v>
      </c>
      <c r="G295" s="72">
        <v>2185.8000000000002</v>
      </c>
    </row>
    <row r="296" spans="1:7" hidden="1">
      <c r="A296" s="32" t="s">
        <v>506</v>
      </c>
      <c r="B296" s="5" t="s">
        <v>188</v>
      </c>
      <c r="C296" s="6" t="s">
        <v>243</v>
      </c>
      <c r="D296" s="17"/>
      <c r="E296" s="17"/>
      <c r="F296" s="72">
        <v>20</v>
      </c>
      <c r="G296" s="72">
        <v>20</v>
      </c>
    </row>
    <row r="297" spans="1:7" hidden="1">
      <c r="A297" s="32" t="s">
        <v>507</v>
      </c>
      <c r="B297" s="5" t="s">
        <v>188</v>
      </c>
      <c r="C297" s="6" t="s">
        <v>22</v>
      </c>
      <c r="D297" s="17"/>
      <c r="E297" s="17"/>
      <c r="F297" s="72">
        <v>5.3</v>
      </c>
      <c r="G297" s="72">
        <v>5.3</v>
      </c>
    </row>
    <row r="298" spans="1:7" ht="52.8">
      <c r="A298" s="4" t="s">
        <v>189</v>
      </c>
      <c r="B298" s="5" t="s">
        <v>190</v>
      </c>
      <c r="C298" s="6"/>
      <c r="D298" s="17">
        <f t="shared" ref="D298" si="150">D299+D300</f>
        <v>752.4</v>
      </c>
      <c r="E298" s="17">
        <f t="shared" ref="E298" si="151">E299+E300</f>
        <v>752.4</v>
      </c>
      <c r="F298" s="72">
        <f t="shared" ref="F298:G298" si="152">F299+F300</f>
        <v>812</v>
      </c>
      <c r="G298" s="72">
        <f t="shared" si="152"/>
        <v>814</v>
      </c>
    </row>
    <row r="299" spans="1:7" ht="26.4" hidden="1">
      <c r="A299" s="4" t="s">
        <v>49</v>
      </c>
      <c r="B299" s="5" t="s">
        <v>190</v>
      </c>
      <c r="C299" s="6" t="s">
        <v>50</v>
      </c>
      <c r="D299" s="17">
        <v>745.46590000000003</v>
      </c>
      <c r="E299" s="17">
        <v>745.46590000000003</v>
      </c>
      <c r="F299" s="72">
        <v>775.8</v>
      </c>
      <c r="G299" s="72">
        <v>775.8</v>
      </c>
    </row>
    <row r="300" spans="1:7" ht="26.4">
      <c r="A300" s="4" t="s">
        <v>25</v>
      </c>
      <c r="B300" s="5" t="s">
        <v>190</v>
      </c>
      <c r="C300" s="6" t="s">
        <v>26</v>
      </c>
      <c r="D300" s="17">
        <v>6.9340999999999999</v>
      </c>
      <c r="E300" s="17">
        <v>6.9340999999999999</v>
      </c>
      <c r="F300" s="72">
        <v>36.200000000000003</v>
      </c>
      <c r="G300" s="72">
        <v>38.200000000000003</v>
      </c>
    </row>
    <row r="301" spans="1:7" ht="39.6" hidden="1">
      <c r="A301" s="4" t="s">
        <v>191</v>
      </c>
      <c r="B301" s="5" t="s">
        <v>192</v>
      </c>
      <c r="C301" s="6"/>
      <c r="D301" s="17">
        <f t="shared" ref="D301:G301" si="153">D302</f>
        <v>15</v>
      </c>
      <c r="E301" s="17">
        <f t="shared" si="153"/>
        <v>15</v>
      </c>
      <c r="F301" s="72">
        <f t="shared" si="153"/>
        <v>15</v>
      </c>
      <c r="G301" s="72">
        <f t="shared" si="153"/>
        <v>15</v>
      </c>
    </row>
    <row r="302" spans="1:7" ht="26.4" hidden="1">
      <c r="A302" s="4" t="s">
        <v>25</v>
      </c>
      <c r="B302" s="5" t="s">
        <v>192</v>
      </c>
      <c r="C302" s="6" t="s">
        <v>26</v>
      </c>
      <c r="D302" s="17">
        <v>15</v>
      </c>
      <c r="E302" s="17">
        <v>15</v>
      </c>
      <c r="F302" s="72">
        <v>15</v>
      </c>
      <c r="G302" s="72">
        <v>15</v>
      </c>
    </row>
    <row r="303" spans="1:7" ht="26.4">
      <c r="A303" s="4" t="s">
        <v>193</v>
      </c>
      <c r="B303" s="5" t="s">
        <v>194</v>
      </c>
      <c r="C303" s="6"/>
      <c r="D303" s="17">
        <f t="shared" ref="D303:G303" si="154">D304</f>
        <v>380</v>
      </c>
      <c r="E303" s="17">
        <f t="shared" si="154"/>
        <v>380</v>
      </c>
      <c r="F303" s="72">
        <f t="shared" si="154"/>
        <v>380</v>
      </c>
      <c r="G303" s="72">
        <f t="shared" si="154"/>
        <v>366.4</v>
      </c>
    </row>
    <row r="304" spans="1:7" ht="26.4">
      <c r="A304" s="4" t="s">
        <v>25</v>
      </c>
      <c r="B304" s="5" t="s">
        <v>194</v>
      </c>
      <c r="C304" s="6" t="s">
        <v>26</v>
      </c>
      <c r="D304" s="17">
        <v>380</v>
      </c>
      <c r="E304" s="17">
        <v>380</v>
      </c>
      <c r="F304" s="72">
        <v>380</v>
      </c>
      <c r="G304" s="72">
        <v>366.4</v>
      </c>
    </row>
    <row r="305" spans="1:7" ht="26.4">
      <c r="A305" s="12" t="s">
        <v>195</v>
      </c>
      <c r="B305" s="13" t="s">
        <v>196</v>
      </c>
      <c r="C305" s="14"/>
      <c r="D305" s="18">
        <f>D306+D308+D310+D314+D316+D324+D320+D322</f>
        <v>11168.7844</v>
      </c>
      <c r="E305" s="18">
        <f t="shared" ref="E305" si="155">E306+E308+E310+E314+E316+E324</f>
        <v>1212.0744</v>
      </c>
      <c r="F305" s="76">
        <f>F306+F308+F310+F314+F316+F324+F320+F322+F312+F318</f>
        <v>14742.284399999999</v>
      </c>
      <c r="G305" s="76">
        <f>G306+G308+G310+G314+G316+G324+G320+G322+G312+G318</f>
        <v>15266.7</v>
      </c>
    </row>
    <row r="306" spans="1:7" ht="26.4">
      <c r="A306" s="4" t="s">
        <v>197</v>
      </c>
      <c r="B306" s="5" t="s">
        <v>198</v>
      </c>
      <c r="C306" s="6"/>
      <c r="D306" s="17">
        <f t="shared" ref="D306:G306" si="156">D307</f>
        <v>473.8</v>
      </c>
      <c r="E306" s="17">
        <f t="shared" si="156"/>
        <v>473.8</v>
      </c>
      <c r="F306" s="72">
        <f t="shared" si="156"/>
        <v>0.8</v>
      </c>
      <c r="G306" s="72">
        <f t="shared" si="156"/>
        <v>461.4</v>
      </c>
    </row>
    <row r="307" spans="1:7" ht="26.4">
      <c r="A307" s="4" t="s">
        <v>25</v>
      </c>
      <c r="B307" s="5" t="s">
        <v>198</v>
      </c>
      <c r="C307" s="6" t="s">
        <v>26</v>
      </c>
      <c r="D307" s="17">
        <v>473.8</v>
      </c>
      <c r="E307" s="17">
        <v>473.8</v>
      </c>
      <c r="F307" s="72">
        <v>0.8</v>
      </c>
      <c r="G307" s="72">
        <v>461.4</v>
      </c>
    </row>
    <row r="308" spans="1:7" ht="26.4" hidden="1">
      <c r="A308" s="24" t="s">
        <v>394</v>
      </c>
      <c r="B308" s="23" t="s">
        <v>395</v>
      </c>
      <c r="C308" s="23"/>
      <c r="D308" s="17">
        <f t="shared" ref="D308:G308" si="157">D309</f>
        <v>150</v>
      </c>
      <c r="E308" s="17">
        <f t="shared" si="157"/>
        <v>96.49</v>
      </c>
      <c r="F308" s="72">
        <f t="shared" si="157"/>
        <v>150</v>
      </c>
      <c r="G308" s="72">
        <f t="shared" si="157"/>
        <v>150</v>
      </c>
    </row>
    <row r="309" spans="1:7" ht="26.4" hidden="1">
      <c r="A309" s="24" t="s">
        <v>392</v>
      </c>
      <c r="B309" s="23" t="s">
        <v>395</v>
      </c>
      <c r="C309" s="23" t="s">
        <v>26</v>
      </c>
      <c r="D309" s="17">
        <v>150</v>
      </c>
      <c r="E309" s="17">
        <v>96.49</v>
      </c>
      <c r="F309" s="72">
        <v>150</v>
      </c>
      <c r="G309" s="72">
        <v>150</v>
      </c>
    </row>
    <row r="310" spans="1:7" ht="26.4">
      <c r="A310" s="4" t="s">
        <v>199</v>
      </c>
      <c r="B310" s="5" t="s">
        <v>200</v>
      </c>
      <c r="C310" s="6"/>
      <c r="D310" s="17">
        <f t="shared" ref="D310:G312" si="158">D311</f>
        <v>450</v>
      </c>
      <c r="E310" s="17">
        <f t="shared" si="158"/>
        <v>450</v>
      </c>
      <c r="F310" s="72">
        <f t="shared" si="158"/>
        <v>499.3</v>
      </c>
      <c r="G310" s="72">
        <f t="shared" si="158"/>
        <v>556.79999999999995</v>
      </c>
    </row>
    <row r="311" spans="1:7" ht="26.4">
      <c r="A311" s="4" t="s">
        <v>25</v>
      </c>
      <c r="B311" s="5" t="s">
        <v>200</v>
      </c>
      <c r="C311" s="6" t="s">
        <v>26</v>
      </c>
      <c r="D311" s="17">
        <v>450</v>
      </c>
      <c r="E311" s="17">
        <v>450</v>
      </c>
      <c r="F311" s="72">
        <v>499.3</v>
      </c>
      <c r="G311" s="72">
        <v>556.79999999999995</v>
      </c>
    </row>
    <row r="312" spans="1:7" ht="26.4" hidden="1">
      <c r="A312" s="32" t="s">
        <v>509</v>
      </c>
      <c r="B312" s="108" t="s">
        <v>508</v>
      </c>
      <c r="C312" s="6"/>
      <c r="D312" s="17"/>
      <c r="E312" s="17"/>
      <c r="F312" s="72">
        <f t="shared" si="158"/>
        <v>3997.2</v>
      </c>
      <c r="G312" s="72">
        <f t="shared" si="158"/>
        <v>3997.2</v>
      </c>
    </row>
    <row r="313" spans="1:7" ht="26.4" hidden="1">
      <c r="A313" s="32" t="s">
        <v>375</v>
      </c>
      <c r="B313" s="108" t="s">
        <v>508</v>
      </c>
      <c r="C313" s="6" t="s">
        <v>26</v>
      </c>
      <c r="D313" s="17"/>
      <c r="E313" s="17"/>
      <c r="F313" s="72">
        <v>3997.2</v>
      </c>
      <c r="G313" s="72">
        <v>3997.2</v>
      </c>
    </row>
    <row r="314" spans="1:7" ht="52.8" hidden="1">
      <c r="A314" s="24" t="s">
        <v>382</v>
      </c>
      <c r="B314" s="23" t="s">
        <v>393</v>
      </c>
      <c r="C314" s="23"/>
      <c r="D314" s="17">
        <f t="shared" ref="D314:G314" si="159">D315</f>
        <v>141.78440000000001</v>
      </c>
      <c r="E314" s="17">
        <f t="shared" si="159"/>
        <v>141.78440000000001</v>
      </c>
      <c r="F314" s="72">
        <f t="shared" si="159"/>
        <v>141.78440000000001</v>
      </c>
      <c r="G314" s="72">
        <f t="shared" si="159"/>
        <v>141.80000000000001</v>
      </c>
    </row>
    <row r="315" spans="1:7" hidden="1">
      <c r="A315" s="24" t="s">
        <v>384</v>
      </c>
      <c r="B315" s="23" t="s">
        <v>393</v>
      </c>
      <c r="C315" s="23" t="s">
        <v>243</v>
      </c>
      <c r="D315" s="17">
        <v>141.78440000000001</v>
      </c>
      <c r="E315" s="17">
        <v>141.78440000000001</v>
      </c>
      <c r="F315" s="72">
        <v>141.78440000000001</v>
      </c>
      <c r="G315" s="72">
        <v>141.80000000000001</v>
      </c>
    </row>
    <row r="316" spans="1:7" ht="26.4">
      <c r="A316" s="4" t="s">
        <v>201</v>
      </c>
      <c r="B316" s="5" t="s">
        <v>202</v>
      </c>
      <c r="C316" s="6"/>
      <c r="D316" s="17">
        <f t="shared" ref="D316:G316" si="160">D317</f>
        <v>44.2</v>
      </c>
      <c r="E316" s="17">
        <f t="shared" si="160"/>
        <v>50</v>
      </c>
      <c r="F316" s="72">
        <f t="shared" si="160"/>
        <v>43.8</v>
      </c>
      <c r="G316" s="72">
        <f t="shared" si="160"/>
        <v>50</v>
      </c>
    </row>
    <row r="317" spans="1:7" ht="26.4">
      <c r="A317" s="4" t="s">
        <v>25</v>
      </c>
      <c r="B317" s="5" t="s">
        <v>202</v>
      </c>
      <c r="C317" s="6" t="s">
        <v>26</v>
      </c>
      <c r="D317" s="17">
        <v>44.2</v>
      </c>
      <c r="E317" s="17">
        <v>50</v>
      </c>
      <c r="F317" s="72">
        <v>43.8</v>
      </c>
      <c r="G317" s="72">
        <v>50</v>
      </c>
    </row>
    <row r="318" spans="1:7" ht="26.4">
      <c r="A318" s="32" t="s">
        <v>509</v>
      </c>
      <c r="B318" s="108" t="s">
        <v>510</v>
      </c>
      <c r="C318" s="6"/>
      <c r="D318" s="17"/>
      <c r="E318" s="17"/>
      <c r="F318" s="72">
        <f t="shared" ref="F318:G318" si="161">F319</f>
        <v>0.4</v>
      </c>
      <c r="G318" s="72">
        <f t="shared" si="161"/>
        <v>0.5</v>
      </c>
    </row>
    <row r="319" spans="1:7" ht="26.4">
      <c r="A319" s="32" t="s">
        <v>375</v>
      </c>
      <c r="B319" s="108" t="s">
        <v>510</v>
      </c>
      <c r="C319" s="6" t="s">
        <v>26</v>
      </c>
      <c r="D319" s="17"/>
      <c r="E319" s="17"/>
      <c r="F319" s="72">
        <v>0.4</v>
      </c>
      <c r="G319" s="72">
        <v>0.5</v>
      </c>
    </row>
    <row r="320" spans="1:7" ht="26.4" hidden="1">
      <c r="A320" s="24" t="s">
        <v>466</v>
      </c>
      <c r="B320" s="23" t="s">
        <v>464</v>
      </c>
      <c r="C320" s="23"/>
      <c r="D320" s="70">
        <f>D321</f>
        <v>573.20000000000005</v>
      </c>
      <c r="E320" s="70"/>
      <c r="F320" s="72">
        <f t="shared" ref="F320:G320" si="162">F321</f>
        <v>573.20000000000005</v>
      </c>
      <c r="G320" s="72">
        <f t="shared" si="162"/>
        <v>573.20000000000005</v>
      </c>
    </row>
    <row r="321" spans="1:7" hidden="1">
      <c r="A321" s="24" t="s">
        <v>415</v>
      </c>
      <c r="B321" s="23" t="s">
        <v>464</v>
      </c>
      <c r="C321" s="23" t="s">
        <v>253</v>
      </c>
      <c r="D321" s="70">
        <v>573.20000000000005</v>
      </c>
      <c r="E321" s="70"/>
      <c r="F321" s="77">
        <v>573.20000000000005</v>
      </c>
      <c r="G321" s="77">
        <v>573.20000000000005</v>
      </c>
    </row>
    <row r="322" spans="1:7" ht="39.6" hidden="1">
      <c r="A322" s="24" t="s">
        <v>463</v>
      </c>
      <c r="B322" s="23" t="s">
        <v>465</v>
      </c>
      <c r="C322" s="23"/>
      <c r="D322" s="70">
        <f>D323</f>
        <v>9330</v>
      </c>
      <c r="E322" s="70"/>
      <c r="F322" s="77">
        <f>F323</f>
        <v>9330</v>
      </c>
      <c r="G322" s="77">
        <f>G323</f>
        <v>9330</v>
      </c>
    </row>
    <row r="323" spans="1:7" hidden="1">
      <c r="A323" s="24" t="s">
        <v>415</v>
      </c>
      <c r="B323" s="23" t="s">
        <v>465</v>
      </c>
      <c r="C323" s="23" t="s">
        <v>253</v>
      </c>
      <c r="D323" s="70">
        <v>9330</v>
      </c>
      <c r="E323" s="70"/>
      <c r="F323" s="77">
        <v>9330</v>
      </c>
      <c r="G323" s="77">
        <v>9330</v>
      </c>
    </row>
    <row r="324" spans="1:7" ht="26.4" hidden="1">
      <c r="A324" s="24" t="s">
        <v>385</v>
      </c>
      <c r="B324" s="23" t="s">
        <v>426</v>
      </c>
      <c r="C324" s="23"/>
      <c r="D324" s="17">
        <f t="shared" ref="D324:G324" si="163">D325</f>
        <v>5.8</v>
      </c>
      <c r="E324" s="17">
        <f t="shared" si="163"/>
        <v>0</v>
      </c>
      <c r="F324" s="72">
        <f t="shared" si="163"/>
        <v>5.8</v>
      </c>
      <c r="G324" s="72">
        <f t="shared" si="163"/>
        <v>5.8</v>
      </c>
    </row>
    <row r="325" spans="1:7" hidden="1">
      <c r="A325" s="24" t="s">
        <v>387</v>
      </c>
      <c r="B325" s="23" t="s">
        <v>426</v>
      </c>
      <c r="C325" s="23" t="s">
        <v>253</v>
      </c>
      <c r="D325" s="17">
        <v>5.8</v>
      </c>
      <c r="E325" s="17">
        <v>0</v>
      </c>
      <c r="F325" s="72">
        <v>5.8</v>
      </c>
      <c r="G325" s="72">
        <v>5.8</v>
      </c>
    </row>
    <row r="326" spans="1:7" ht="26.4">
      <c r="A326" s="12" t="s">
        <v>203</v>
      </c>
      <c r="B326" s="13" t="s">
        <v>204</v>
      </c>
      <c r="C326" s="14"/>
      <c r="D326" s="18">
        <f>D327+D329+D331+D333+D335+D337+D339+D341+D343+D345+D347+D349+D351+D353+D355+D357</f>
        <v>44756.619699999996</v>
      </c>
      <c r="E326" s="18">
        <f>E327+E329+E331+E333+E335+E337+E339+E341+E343+E345+E347+E349+E351+E353+E355+E357</f>
        <v>46279.047299999998</v>
      </c>
      <c r="F326" s="76">
        <f>F327+F329+F331+F333+F335+F337+F339+F341+F343+F345+F347+F349+F351+F353+F355+F357</f>
        <v>41429.3197</v>
      </c>
      <c r="G326" s="18">
        <f>G327+G329+G331+G333+G335+G337+G339+G341+G343+G345+G347+G349+G351+G353+G355+G357</f>
        <v>39618.699999999997</v>
      </c>
    </row>
    <row r="327" spans="1:7" ht="39.6" hidden="1">
      <c r="A327" s="4" t="s">
        <v>205</v>
      </c>
      <c r="B327" s="5" t="s">
        <v>206</v>
      </c>
      <c r="C327" s="6"/>
      <c r="D327" s="17">
        <f t="shared" ref="D327:G327" si="164">D328</f>
        <v>3924.8</v>
      </c>
      <c r="E327" s="17">
        <f t="shared" si="164"/>
        <v>4780.1275999999998</v>
      </c>
      <c r="F327" s="72">
        <f t="shared" si="164"/>
        <v>3924.8</v>
      </c>
      <c r="G327" s="72">
        <f t="shared" si="164"/>
        <v>3924.8</v>
      </c>
    </row>
    <row r="328" spans="1:7" ht="26.4" hidden="1">
      <c r="A328" s="4" t="s">
        <v>25</v>
      </c>
      <c r="B328" s="5" t="s">
        <v>206</v>
      </c>
      <c r="C328" s="6" t="s">
        <v>26</v>
      </c>
      <c r="D328" s="17">
        <v>3924.8</v>
      </c>
      <c r="E328" s="17">
        <v>4780.1275999999998</v>
      </c>
      <c r="F328" s="72">
        <v>3924.8</v>
      </c>
      <c r="G328" s="72">
        <v>3924.8</v>
      </c>
    </row>
    <row r="329" spans="1:7" ht="26.4" hidden="1">
      <c r="A329" s="4" t="s">
        <v>207</v>
      </c>
      <c r="B329" s="5" t="s">
        <v>208</v>
      </c>
      <c r="C329" s="6"/>
      <c r="D329" s="17">
        <f t="shared" ref="D329:G331" si="165">D330</f>
        <v>4000</v>
      </c>
      <c r="E329" s="17">
        <f t="shared" si="165"/>
        <v>4000</v>
      </c>
      <c r="F329" s="72">
        <f t="shared" si="165"/>
        <v>4000</v>
      </c>
      <c r="G329" s="72">
        <f t="shared" si="165"/>
        <v>4000</v>
      </c>
    </row>
    <row r="330" spans="1:7" ht="26.4" hidden="1">
      <c r="A330" s="4" t="s">
        <v>25</v>
      </c>
      <c r="B330" s="5" t="s">
        <v>208</v>
      </c>
      <c r="C330" s="6" t="s">
        <v>26</v>
      </c>
      <c r="D330" s="17">
        <v>4000</v>
      </c>
      <c r="E330" s="17">
        <v>4000</v>
      </c>
      <c r="F330" s="72">
        <v>4000</v>
      </c>
      <c r="G330" s="72">
        <v>4000</v>
      </c>
    </row>
    <row r="331" spans="1:7">
      <c r="A331" s="4" t="s">
        <v>209</v>
      </c>
      <c r="B331" s="5" t="s">
        <v>210</v>
      </c>
      <c r="C331" s="6"/>
      <c r="D331" s="17">
        <f t="shared" ref="D331:E331" si="166">D332</f>
        <v>472.1</v>
      </c>
      <c r="E331" s="17">
        <f t="shared" si="166"/>
        <v>472.1</v>
      </c>
      <c r="F331" s="72">
        <f t="shared" si="165"/>
        <v>8.3000000000000007</v>
      </c>
      <c r="G331" s="72">
        <f t="shared" si="165"/>
        <v>0</v>
      </c>
    </row>
    <row r="332" spans="1:7" ht="26.4">
      <c r="A332" s="4" t="s">
        <v>25</v>
      </c>
      <c r="B332" s="5" t="s">
        <v>210</v>
      </c>
      <c r="C332" s="6" t="s">
        <v>26</v>
      </c>
      <c r="D332" s="17">
        <v>472.1</v>
      </c>
      <c r="E332" s="17">
        <v>472.1</v>
      </c>
      <c r="F332" s="72">
        <v>8.3000000000000007</v>
      </c>
      <c r="G332" s="72">
        <v>0</v>
      </c>
    </row>
    <row r="333" spans="1:7" ht="52.8">
      <c r="A333" s="4" t="s">
        <v>211</v>
      </c>
      <c r="B333" s="5" t="s">
        <v>212</v>
      </c>
      <c r="C333" s="6"/>
      <c r="D333" s="17">
        <f t="shared" ref="D333:G333" si="167">D334</f>
        <v>600</v>
      </c>
      <c r="E333" s="17">
        <f t="shared" si="167"/>
        <v>600</v>
      </c>
      <c r="F333" s="72">
        <f t="shared" si="167"/>
        <v>549</v>
      </c>
      <c r="G333" s="72">
        <f t="shared" si="167"/>
        <v>537.4</v>
      </c>
    </row>
    <row r="334" spans="1:7" ht="26.4">
      <c r="A334" s="4" t="s">
        <v>25</v>
      </c>
      <c r="B334" s="5" t="s">
        <v>212</v>
      </c>
      <c r="C334" s="6" t="s">
        <v>26</v>
      </c>
      <c r="D334" s="17">
        <v>600</v>
      </c>
      <c r="E334" s="17">
        <v>600</v>
      </c>
      <c r="F334" s="72">
        <v>549</v>
      </c>
      <c r="G334" s="72">
        <v>537.4</v>
      </c>
    </row>
    <row r="335" spans="1:7" hidden="1">
      <c r="A335" s="4" t="s">
        <v>213</v>
      </c>
      <c r="B335" s="5" t="s">
        <v>214</v>
      </c>
      <c r="C335" s="6"/>
      <c r="D335" s="17">
        <f t="shared" ref="D335:G335" si="168">D336</f>
        <v>2500</v>
      </c>
      <c r="E335" s="17">
        <f t="shared" si="168"/>
        <v>2500</v>
      </c>
      <c r="F335" s="72">
        <f t="shared" si="168"/>
        <v>2500</v>
      </c>
      <c r="G335" s="72">
        <f t="shared" si="168"/>
        <v>2500</v>
      </c>
    </row>
    <row r="336" spans="1:7" ht="26.4" hidden="1">
      <c r="A336" s="4" t="s">
        <v>25</v>
      </c>
      <c r="B336" s="5" t="s">
        <v>214</v>
      </c>
      <c r="C336" s="6" t="s">
        <v>26</v>
      </c>
      <c r="D336" s="17">
        <v>2500</v>
      </c>
      <c r="E336" s="17">
        <v>2500</v>
      </c>
      <c r="F336" s="72">
        <v>2500</v>
      </c>
      <c r="G336" s="72">
        <v>2500</v>
      </c>
    </row>
    <row r="337" spans="1:7" ht="39.6" hidden="1">
      <c r="A337" s="4" t="s">
        <v>215</v>
      </c>
      <c r="B337" s="5" t="s">
        <v>216</v>
      </c>
      <c r="C337" s="6"/>
      <c r="D337" s="17">
        <f t="shared" ref="D337:G339" si="169">D338</f>
        <v>2260</v>
      </c>
      <c r="E337" s="17">
        <f t="shared" si="169"/>
        <v>2260</v>
      </c>
      <c r="F337" s="72">
        <f t="shared" si="169"/>
        <v>2260</v>
      </c>
      <c r="G337" s="72">
        <f t="shared" si="169"/>
        <v>2260</v>
      </c>
    </row>
    <row r="338" spans="1:7" ht="26.4" hidden="1">
      <c r="A338" s="4" t="s">
        <v>25</v>
      </c>
      <c r="B338" s="5" t="s">
        <v>216</v>
      </c>
      <c r="C338" s="6" t="s">
        <v>26</v>
      </c>
      <c r="D338" s="17">
        <v>2260</v>
      </c>
      <c r="E338" s="17">
        <v>2260</v>
      </c>
      <c r="F338" s="72">
        <v>2260</v>
      </c>
      <c r="G338" s="72">
        <v>2260</v>
      </c>
    </row>
    <row r="339" spans="1:7">
      <c r="A339" s="4" t="s">
        <v>217</v>
      </c>
      <c r="B339" s="5" t="s">
        <v>218</v>
      </c>
      <c r="C339" s="6"/>
      <c r="D339" s="17">
        <f t="shared" ref="D339:E339" si="170">D340</f>
        <v>23901.8</v>
      </c>
      <c r="E339" s="17">
        <f t="shared" si="170"/>
        <v>23901.8</v>
      </c>
      <c r="F339" s="72">
        <f t="shared" si="169"/>
        <v>23201.8</v>
      </c>
      <c r="G339" s="72">
        <f t="shared" si="169"/>
        <v>21050.3</v>
      </c>
    </row>
    <row r="340" spans="1:7" ht="26.4">
      <c r="A340" s="4" t="s">
        <v>25</v>
      </c>
      <c r="B340" s="5" t="s">
        <v>218</v>
      </c>
      <c r="C340" s="6" t="s">
        <v>26</v>
      </c>
      <c r="D340" s="17">
        <v>23901.8</v>
      </c>
      <c r="E340" s="17">
        <v>23901.8</v>
      </c>
      <c r="F340" s="72">
        <v>23201.8</v>
      </c>
      <c r="G340" s="72">
        <v>21050.3</v>
      </c>
    </row>
    <row r="341" spans="1:7">
      <c r="A341" s="4" t="s">
        <v>219</v>
      </c>
      <c r="B341" s="5" t="s">
        <v>220</v>
      </c>
      <c r="C341" s="6"/>
      <c r="D341" s="17">
        <f t="shared" ref="D341:E341" si="171">D342</f>
        <v>1500</v>
      </c>
      <c r="E341" s="17">
        <f t="shared" si="171"/>
        <v>1500</v>
      </c>
      <c r="F341" s="72">
        <f t="shared" ref="D341:G343" si="172">F342</f>
        <v>0</v>
      </c>
      <c r="G341" s="72">
        <f t="shared" si="172"/>
        <v>1050</v>
      </c>
    </row>
    <row r="342" spans="1:7" ht="26.4">
      <c r="A342" s="4" t="s">
        <v>25</v>
      </c>
      <c r="B342" s="5" t="s">
        <v>220</v>
      </c>
      <c r="C342" s="6" t="s">
        <v>26</v>
      </c>
      <c r="D342" s="17">
        <v>1500</v>
      </c>
      <c r="E342" s="17">
        <v>1500</v>
      </c>
      <c r="F342" s="72">
        <v>0</v>
      </c>
      <c r="G342" s="72">
        <v>1050</v>
      </c>
    </row>
    <row r="343" spans="1:7" ht="26.4" hidden="1">
      <c r="A343" s="24" t="s">
        <v>390</v>
      </c>
      <c r="B343" s="23" t="s">
        <v>391</v>
      </c>
      <c r="C343" s="23"/>
      <c r="D343" s="17">
        <f t="shared" si="172"/>
        <v>53.5197</v>
      </c>
      <c r="E343" s="17">
        <f t="shared" si="172"/>
        <v>53.5197</v>
      </c>
      <c r="F343" s="72">
        <f t="shared" si="172"/>
        <v>53.5197</v>
      </c>
      <c r="G343" s="72">
        <f t="shared" si="172"/>
        <v>53.5</v>
      </c>
    </row>
    <row r="344" spans="1:7" ht="26.4" hidden="1">
      <c r="A344" s="24" t="s">
        <v>392</v>
      </c>
      <c r="B344" s="23" t="s">
        <v>391</v>
      </c>
      <c r="C344" s="23" t="s">
        <v>26</v>
      </c>
      <c r="D344" s="17">
        <v>53.5197</v>
      </c>
      <c r="E344" s="17">
        <v>53.5197</v>
      </c>
      <c r="F344" s="72">
        <v>53.5197</v>
      </c>
      <c r="G344" s="72">
        <v>53.5</v>
      </c>
    </row>
    <row r="345" spans="1:7" ht="26.4">
      <c r="A345" s="4" t="s">
        <v>390</v>
      </c>
      <c r="B345" s="10" t="s">
        <v>380</v>
      </c>
      <c r="C345" s="10"/>
      <c r="D345" s="17">
        <f t="shared" ref="D345:G345" si="173">D346</f>
        <v>3327</v>
      </c>
      <c r="E345" s="17">
        <f t="shared" si="173"/>
        <v>4000</v>
      </c>
      <c r="F345" s="72">
        <f t="shared" si="173"/>
        <v>2626.9</v>
      </c>
      <c r="G345" s="72">
        <f t="shared" si="173"/>
        <v>1880.3</v>
      </c>
    </row>
    <row r="346" spans="1:7" ht="26.4">
      <c r="A346" s="11" t="s">
        <v>25</v>
      </c>
      <c r="B346" s="10" t="s">
        <v>380</v>
      </c>
      <c r="C346" s="10" t="s">
        <v>26</v>
      </c>
      <c r="D346" s="17">
        <v>3327</v>
      </c>
      <c r="E346" s="17">
        <v>4000</v>
      </c>
      <c r="F346" s="72">
        <v>2626.9</v>
      </c>
      <c r="G346" s="72">
        <v>1880.3</v>
      </c>
    </row>
    <row r="347" spans="1:7" ht="26.4">
      <c r="A347" s="4" t="s">
        <v>221</v>
      </c>
      <c r="B347" s="5" t="s">
        <v>222</v>
      </c>
      <c r="C347" s="6"/>
      <c r="D347" s="17">
        <f t="shared" ref="D347:G347" si="174">D348</f>
        <v>1350</v>
      </c>
      <c r="E347" s="17">
        <f t="shared" si="174"/>
        <v>1350</v>
      </c>
      <c r="F347" s="72">
        <f t="shared" si="174"/>
        <v>1360</v>
      </c>
      <c r="G347" s="72">
        <f t="shared" si="174"/>
        <v>1366.6</v>
      </c>
    </row>
    <row r="348" spans="1:7" ht="26.4">
      <c r="A348" s="4" t="s">
        <v>25</v>
      </c>
      <c r="B348" s="5" t="s">
        <v>222</v>
      </c>
      <c r="C348" s="6" t="s">
        <v>26</v>
      </c>
      <c r="D348" s="17">
        <v>1350</v>
      </c>
      <c r="E348" s="17">
        <v>1350</v>
      </c>
      <c r="F348" s="72">
        <v>1360</v>
      </c>
      <c r="G348" s="17">
        <v>1366.6</v>
      </c>
    </row>
    <row r="349" spans="1:7">
      <c r="A349" s="4" t="s">
        <v>223</v>
      </c>
      <c r="B349" s="5" t="s">
        <v>224</v>
      </c>
      <c r="C349" s="6"/>
      <c r="D349" s="17">
        <f t="shared" ref="D349:G349" si="175">D350</f>
        <v>599.4</v>
      </c>
      <c r="E349" s="17">
        <f t="shared" si="175"/>
        <v>599.4</v>
      </c>
      <c r="F349" s="72">
        <f t="shared" si="175"/>
        <v>599.4</v>
      </c>
      <c r="G349" s="72">
        <f t="shared" si="175"/>
        <v>545.6</v>
      </c>
    </row>
    <row r="350" spans="1:7" ht="26.4">
      <c r="A350" s="4" t="s">
        <v>25</v>
      </c>
      <c r="B350" s="5" t="s">
        <v>224</v>
      </c>
      <c r="C350" s="6" t="s">
        <v>26</v>
      </c>
      <c r="D350" s="17">
        <v>599.4</v>
      </c>
      <c r="E350" s="17">
        <v>599.4</v>
      </c>
      <c r="F350" s="72">
        <v>599.4</v>
      </c>
      <c r="G350" s="72">
        <v>545.6</v>
      </c>
    </row>
    <row r="351" spans="1:7" ht="26.4">
      <c r="A351" s="4" t="s">
        <v>225</v>
      </c>
      <c r="B351" s="5" t="s">
        <v>226</v>
      </c>
      <c r="C351" s="6"/>
      <c r="D351" s="17">
        <f t="shared" ref="D351:G351" si="176">D352</f>
        <v>90</v>
      </c>
      <c r="E351" s="17">
        <f t="shared" si="176"/>
        <v>100</v>
      </c>
      <c r="F351" s="72">
        <f t="shared" si="176"/>
        <v>90</v>
      </c>
      <c r="G351" s="72">
        <f t="shared" si="176"/>
        <v>64.2</v>
      </c>
    </row>
    <row r="352" spans="1:7" ht="26.4">
      <c r="A352" s="4" t="s">
        <v>25</v>
      </c>
      <c r="B352" s="5" t="s">
        <v>226</v>
      </c>
      <c r="C352" s="6" t="s">
        <v>26</v>
      </c>
      <c r="D352" s="17">
        <v>90</v>
      </c>
      <c r="E352" s="17">
        <v>100</v>
      </c>
      <c r="F352" s="72">
        <v>90</v>
      </c>
      <c r="G352" s="72">
        <v>64.2</v>
      </c>
    </row>
    <row r="353" spans="1:7" ht="26.4">
      <c r="A353" s="4" t="s">
        <v>227</v>
      </c>
      <c r="B353" s="5" t="s">
        <v>228</v>
      </c>
      <c r="C353" s="6"/>
      <c r="D353" s="17">
        <f t="shared" ref="D353:G353" si="177">D354</f>
        <v>168</v>
      </c>
      <c r="E353" s="17">
        <f t="shared" si="177"/>
        <v>84</v>
      </c>
      <c r="F353" s="72">
        <f t="shared" si="177"/>
        <v>245.6</v>
      </c>
      <c r="G353" s="72">
        <f t="shared" si="177"/>
        <v>308</v>
      </c>
    </row>
    <row r="354" spans="1:7" ht="26.4">
      <c r="A354" s="4" t="s">
        <v>25</v>
      </c>
      <c r="B354" s="5" t="s">
        <v>228</v>
      </c>
      <c r="C354" s="6" t="s">
        <v>26</v>
      </c>
      <c r="D354" s="17">
        <v>168</v>
      </c>
      <c r="E354" s="17">
        <v>84</v>
      </c>
      <c r="F354" s="72">
        <v>245.6</v>
      </c>
      <c r="G354" s="72">
        <v>308</v>
      </c>
    </row>
    <row r="355" spans="1:7" ht="39.6">
      <c r="A355" s="4" t="s">
        <v>215</v>
      </c>
      <c r="B355" s="5" t="s">
        <v>229</v>
      </c>
      <c r="C355" s="6"/>
      <c r="D355" s="17">
        <f t="shared" ref="D355:G357" si="178">D356</f>
        <v>10</v>
      </c>
      <c r="E355" s="17">
        <f t="shared" si="178"/>
        <v>10</v>
      </c>
      <c r="F355" s="72">
        <f t="shared" si="178"/>
        <v>10</v>
      </c>
      <c r="G355" s="72">
        <f t="shared" si="178"/>
        <v>78</v>
      </c>
    </row>
    <row r="356" spans="1:7" ht="26.4">
      <c r="A356" s="4" t="s">
        <v>25</v>
      </c>
      <c r="B356" s="5" t="s">
        <v>229</v>
      </c>
      <c r="C356" s="6" t="s">
        <v>26</v>
      </c>
      <c r="D356" s="50">
        <v>10</v>
      </c>
      <c r="E356" s="17">
        <v>10</v>
      </c>
      <c r="F356" s="78">
        <v>10</v>
      </c>
      <c r="G356" s="78">
        <v>78</v>
      </c>
    </row>
    <row r="357" spans="1:7" ht="26.4" hidden="1">
      <c r="A357" s="4" t="s">
        <v>416</v>
      </c>
      <c r="B357" s="5" t="s">
        <v>417</v>
      </c>
      <c r="C357" s="6"/>
      <c r="D357" s="22">
        <v>0</v>
      </c>
      <c r="E357" s="48">
        <v>68.099999999999994</v>
      </c>
      <c r="F357" s="72">
        <f t="shared" si="178"/>
        <v>0</v>
      </c>
      <c r="G357" s="72">
        <f t="shared" si="178"/>
        <v>0</v>
      </c>
    </row>
    <row r="358" spans="1:7" hidden="1">
      <c r="A358" s="32" t="s">
        <v>408</v>
      </c>
      <c r="B358" s="5" t="s">
        <v>417</v>
      </c>
      <c r="C358" s="6" t="s">
        <v>12</v>
      </c>
      <c r="D358" s="51">
        <v>0</v>
      </c>
      <c r="E358" s="17">
        <v>68.099999999999994</v>
      </c>
      <c r="F358" s="80">
        <v>0</v>
      </c>
      <c r="G358" s="80">
        <v>0</v>
      </c>
    </row>
    <row r="359" spans="1:7" ht="39.6">
      <c r="A359" s="12" t="s">
        <v>230</v>
      </c>
      <c r="B359" s="13" t="s">
        <v>231</v>
      </c>
      <c r="C359" s="14"/>
      <c r="D359" s="18">
        <f>D360+D364+D366+D368+D374+D376+D380+D362</f>
        <v>50281.400000000009</v>
      </c>
      <c r="E359" s="18">
        <f>E360+E364+E366+E368+E374+E376+E380</f>
        <v>35051.708599999998</v>
      </c>
      <c r="F359" s="76">
        <f>F360+F364+F366+F368+F374+F376+F380+F362+F382+F372+F378</f>
        <v>50232.899999999994</v>
      </c>
      <c r="G359" s="76">
        <f>G360+G364+G366+G368+G374+G376+G380+G362+G382+G372+G378+G370</f>
        <v>70477.5</v>
      </c>
    </row>
    <row r="360" spans="1:7" ht="26.4" hidden="1">
      <c r="A360" s="24" t="s">
        <v>385</v>
      </c>
      <c r="B360" s="23" t="s">
        <v>386</v>
      </c>
      <c r="C360" s="23"/>
      <c r="D360" s="17">
        <f>D361</f>
        <v>1528</v>
      </c>
      <c r="E360" s="17">
        <v>504.90859999999998</v>
      </c>
      <c r="F360" s="72">
        <f>F361</f>
        <v>1528</v>
      </c>
      <c r="G360" s="72">
        <f>G361</f>
        <v>1528</v>
      </c>
    </row>
    <row r="361" spans="1:7" hidden="1">
      <c r="A361" s="24" t="s">
        <v>387</v>
      </c>
      <c r="B361" s="23" t="s">
        <v>386</v>
      </c>
      <c r="C361" s="23" t="s">
        <v>253</v>
      </c>
      <c r="D361" s="17">
        <v>1528</v>
      </c>
      <c r="E361" s="17">
        <v>504.90859999999998</v>
      </c>
      <c r="F361" s="72">
        <v>1528</v>
      </c>
      <c r="G361" s="72">
        <v>1528</v>
      </c>
    </row>
    <row r="362" spans="1:7" ht="39.6" hidden="1">
      <c r="A362" s="24" t="s">
        <v>463</v>
      </c>
      <c r="B362" s="23" t="s">
        <v>462</v>
      </c>
      <c r="C362" s="23"/>
      <c r="D362" s="17">
        <f>D363</f>
        <v>14204.8</v>
      </c>
      <c r="E362" s="17"/>
      <c r="F362" s="72">
        <f>F363</f>
        <v>14204.8</v>
      </c>
      <c r="G362" s="72">
        <f>G363</f>
        <v>14204.8</v>
      </c>
    </row>
    <row r="363" spans="1:7" hidden="1">
      <c r="A363" s="24" t="s">
        <v>415</v>
      </c>
      <c r="B363" s="23" t="s">
        <v>462</v>
      </c>
      <c r="C363" s="23" t="s">
        <v>253</v>
      </c>
      <c r="D363" s="70">
        <v>14204.8</v>
      </c>
      <c r="E363" s="17"/>
      <c r="F363" s="77">
        <v>14204.8</v>
      </c>
      <c r="G363" s="77">
        <v>14204.8</v>
      </c>
    </row>
    <row r="364" spans="1:7" ht="39.6" hidden="1">
      <c r="A364" s="24" t="s">
        <v>388</v>
      </c>
      <c r="B364" s="23" t="s">
        <v>389</v>
      </c>
      <c r="C364" s="23"/>
      <c r="D364" s="17">
        <v>3.5</v>
      </c>
      <c r="E364" s="17">
        <v>12.1</v>
      </c>
      <c r="F364" s="72">
        <f>F365</f>
        <v>3.5</v>
      </c>
      <c r="G364" s="72">
        <f>G365</f>
        <v>3.5</v>
      </c>
    </row>
    <row r="365" spans="1:7" hidden="1">
      <c r="A365" s="24" t="s">
        <v>387</v>
      </c>
      <c r="B365" s="23" t="s">
        <v>389</v>
      </c>
      <c r="C365" s="23" t="s">
        <v>253</v>
      </c>
      <c r="D365" s="17">
        <v>3.5</v>
      </c>
      <c r="E365" s="17">
        <v>12.1</v>
      </c>
      <c r="F365" s="72">
        <v>3.5</v>
      </c>
      <c r="G365" s="72">
        <v>3.5</v>
      </c>
    </row>
    <row r="366" spans="1:7" ht="26.4" hidden="1">
      <c r="A366" s="24" t="s">
        <v>385</v>
      </c>
      <c r="B366" s="23" t="s">
        <v>427</v>
      </c>
      <c r="C366" s="23"/>
      <c r="D366" s="17">
        <v>10.4</v>
      </c>
      <c r="E366" s="17"/>
      <c r="F366" s="72">
        <f>F367</f>
        <v>10.4</v>
      </c>
      <c r="G366" s="72">
        <f>G367</f>
        <v>10.4</v>
      </c>
    </row>
    <row r="367" spans="1:7" hidden="1">
      <c r="A367" s="24" t="s">
        <v>387</v>
      </c>
      <c r="B367" s="23" t="s">
        <v>427</v>
      </c>
      <c r="C367" s="23" t="s">
        <v>253</v>
      </c>
      <c r="D367" s="17">
        <v>10.4</v>
      </c>
      <c r="E367" s="17"/>
      <c r="F367" s="72">
        <v>10.4</v>
      </c>
      <c r="G367" s="72">
        <v>10.4</v>
      </c>
    </row>
    <row r="368" spans="1:7" ht="26.4">
      <c r="A368" s="4" t="s">
        <v>232</v>
      </c>
      <c r="B368" s="5" t="s">
        <v>233</v>
      </c>
      <c r="C368" s="6"/>
      <c r="D368" s="17">
        <v>24959.200000000001</v>
      </c>
      <c r="E368" s="17">
        <v>24959.200000000001</v>
      </c>
      <c r="F368" s="72">
        <f>F369</f>
        <v>22959.200000000001</v>
      </c>
      <c r="G368" s="72">
        <f>G369</f>
        <v>24257.1</v>
      </c>
    </row>
    <row r="369" spans="1:7" ht="26.4">
      <c r="A369" s="4" t="s">
        <v>25</v>
      </c>
      <c r="B369" s="5" t="s">
        <v>233</v>
      </c>
      <c r="C369" s="6" t="s">
        <v>26</v>
      </c>
      <c r="D369" s="17">
        <v>24959.200000000001</v>
      </c>
      <c r="E369" s="17">
        <v>24959.200000000001</v>
      </c>
      <c r="F369" s="72">
        <v>22959.200000000001</v>
      </c>
      <c r="G369" s="72">
        <v>24257.1</v>
      </c>
    </row>
    <row r="370" spans="1:7">
      <c r="A370" s="4" t="s">
        <v>558</v>
      </c>
      <c r="B370" s="5" t="s">
        <v>559</v>
      </c>
      <c r="C370" s="6"/>
      <c r="D370" s="17"/>
      <c r="E370" s="17"/>
      <c r="F370" s="72">
        <v>0</v>
      </c>
      <c r="G370" s="72">
        <f>G371</f>
        <v>10</v>
      </c>
    </row>
    <row r="371" spans="1:7" ht="26.4">
      <c r="A371" s="4" t="s">
        <v>25</v>
      </c>
      <c r="B371" s="5" t="s">
        <v>559</v>
      </c>
      <c r="C371" s="6" t="s">
        <v>26</v>
      </c>
      <c r="D371" s="17"/>
      <c r="E371" s="17"/>
      <c r="F371" s="72">
        <v>0</v>
      </c>
      <c r="G371" s="72">
        <v>10</v>
      </c>
    </row>
    <row r="372" spans="1:7" ht="26.4">
      <c r="A372" s="4" t="s">
        <v>512</v>
      </c>
      <c r="B372" s="5" t="s">
        <v>511</v>
      </c>
      <c r="C372" s="6"/>
      <c r="D372" s="17"/>
      <c r="E372" s="17"/>
      <c r="F372" s="72">
        <f>F373</f>
        <v>696.7</v>
      </c>
      <c r="G372" s="72">
        <f>G373</f>
        <v>23702.6</v>
      </c>
    </row>
    <row r="373" spans="1:7" ht="26.4">
      <c r="A373" s="4" t="s">
        <v>25</v>
      </c>
      <c r="B373" s="5" t="s">
        <v>511</v>
      </c>
      <c r="C373" s="6" t="s">
        <v>26</v>
      </c>
      <c r="D373" s="17"/>
      <c r="E373" s="17"/>
      <c r="F373" s="72">
        <v>696.7</v>
      </c>
      <c r="G373" s="72">
        <v>23702.6</v>
      </c>
    </row>
    <row r="374" spans="1:7" ht="39.6">
      <c r="A374" s="4" t="s">
        <v>234</v>
      </c>
      <c r="B374" s="5" t="s">
        <v>235</v>
      </c>
      <c r="C374" s="6"/>
      <c r="D374" s="17">
        <f t="shared" ref="D374:G382" si="179">D375</f>
        <v>5165.5</v>
      </c>
      <c r="E374" s="17">
        <f t="shared" si="179"/>
        <v>5165.5</v>
      </c>
      <c r="F374" s="72">
        <f t="shared" si="179"/>
        <v>8112.8</v>
      </c>
      <c r="G374" s="72">
        <f t="shared" si="179"/>
        <v>3158</v>
      </c>
    </row>
    <row r="375" spans="1:7" ht="26.4">
      <c r="A375" s="4" t="s">
        <v>25</v>
      </c>
      <c r="B375" s="5" t="s">
        <v>235</v>
      </c>
      <c r="C375" s="6" t="s">
        <v>26</v>
      </c>
      <c r="D375" s="17">
        <v>5165.5</v>
      </c>
      <c r="E375" s="17">
        <v>5165.5</v>
      </c>
      <c r="F375" s="72">
        <v>8112.8</v>
      </c>
      <c r="G375" s="72">
        <v>3158</v>
      </c>
    </row>
    <row r="376" spans="1:7" hidden="1">
      <c r="A376" s="4" t="s">
        <v>236</v>
      </c>
      <c r="B376" s="5" t="s">
        <v>237</v>
      </c>
      <c r="C376" s="6"/>
      <c r="D376" s="17">
        <f t="shared" ref="D376:E376" si="180">D377</f>
        <v>1000</v>
      </c>
      <c r="E376" s="17">
        <f t="shared" si="180"/>
        <v>1000</v>
      </c>
      <c r="F376" s="72">
        <f t="shared" si="179"/>
        <v>0</v>
      </c>
      <c r="G376" s="72">
        <f t="shared" si="179"/>
        <v>0</v>
      </c>
    </row>
    <row r="377" spans="1:7" ht="26.4" hidden="1">
      <c r="A377" s="4" t="s">
        <v>25</v>
      </c>
      <c r="B377" s="5" t="s">
        <v>237</v>
      </c>
      <c r="C377" s="6" t="s">
        <v>26</v>
      </c>
      <c r="D377" s="17">
        <v>1000</v>
      </c>
      <c r="E377" s="17">
        <v>1000</v>
      </c>
      <c r="F377" s="72">
        <v>0</v>
      </c>
      <c r="G377" s="72">
        <v>0</v>
      </c>
    </row>
    <row r="378" spans="1:7">
      <c r="A378" s="32" t="s">
        <v>514</v>
      </c>
      <c r="B378" s="108" t="s">
        <v>513</v>
      </c>
      <c r="C378" s="6"/>
      <c r="D378" s="17"/>
      <c r="E378" s="17"/>
      <c r="F378" s="72">
        <f t="shared" si="179"/>
        <v>0.7</v>
      </c>
      <c r="G378" s="72">
        <f t="shared" si="179"/>
        <v>23.8</v>
      </c>
    </row>
    <row r="379" spans="1:7" ht="26.4">
      <c r="A379" s="4" t="s">
        <v>25</v>
      </c>
      <c r="B379" s="108" t="s">
        <v>513</v>
      </c>
      <c r="C379" s="6" t="s">
        <v>26</v>
      </c>
      <c r="D379" s="17"/>
      <c r="E379" s="17"/>
      <c r="F379" s="72">
        <v>0.7</v>
      </c>
      <c r="G379" s="72">
        <v>23.8</v>
      </c>
    </row>
    <row r="380" spans="1:7" ht="26.4">
      <c r="A380" s="4" t="s">
        <v>238</v>
      </c>
      <c r="B380" s="5" t="s">
        <v>239</v>
      </c>
      <c r="C380" s="6"/>
      <c r="D380" s="17">
        <f t="shared" ref="D380:E380" si="181">D381</f>
        <v>3410</v>
      </c>
      <c r="E380" s="17">
        <f t="shared" si="181"/>
        <v>3410</v>
      </c>
      <c r="F380" s="72">
        <f t="shared" si="179"/>
        <v>2709.3</v>
      </c>
      <c r="G380" s="72">
        <f t="shared" si="179"/>
        <v>3579.3</v>
      </c>
    </row>
    <row r="381" spans="1:7" ht="26.4">
      <c r="A381" s="4" t="s">
        <v>25</v>
      </c>
      <c r="B381" s="5" t="s">
        <v>239</v>
      </c>
      <c r="C381" s="6" t="s">
        <v>26</v>
      </c>
      <c r="D381" s="17">
        <v>3410</v>
      </c>
      <c r="E381" s="17">
        <v>3410</v>
      </c>
      <c r="F381" s="72">
        <v>2709.3</v>
      </c>
      <c r="G381" s="72">
        <v>3579.3</v>
      </c>
    </row>
    <row r="382" spans="1:7" ht="39.6">
      <c r="A382" s="4" t="s">
        <v>490</v>
      </c>
      <c r="B382" s="5" t="s">
        <v>491</v>
      </c>
      <c r="C382" s="6"/>
      <c r="D382" s="17">
        <v>0</v>
      </c>
      <c r="E382" s="17"/>
      <c r="F382" s="72">
        <f t="shared" si="179"/>
        <v>7.5</v>
      </c>
      <c r="G382" s="17">
        <f t="shared" si="179"/>
        <v>0</v>
      </c>
    </row>
    <row r="383" spans="1:7" ht="26.4">
      <c r="A383" s="4" t="s">
        <v>25</v>
      </c>
      <c r="B383" s="5" t="s">
        <v>491</v>
      </c>
      <c r="C383" s="6" t="s">
        <v>26</v>
      </c>
      <c r="D383" s="17">
        <v>0</v>
      </c>
      <c r="E383" s="17"/>
      <c r="F383" s="72">
        <v>7.5</v>
      </c>
      <c r="G383" s="72">
        <v>0</v>
      </c>
    </row>
    <row r="384" spans="1:7" ht="26.4">
      <c r="A384" s="12" t="s">
        <v>103</v>
      </c>
      <c r="B384" s="13" t="s">
        <v>240</v>
      </c>
      <c r="C384" s="14"/>
      <c r="D384" s="18">
        <v>10887.4</v>
      </c>
      <c r="E384" s="18">
        <v>10828.798000000001</v>
      </c>
      <c r="F384" s="76">
        <f>F385+F390</f>
        <v>10722.400000000001</v>
      </c>
      <c r="G384" s="76">
        <f>G385+G390</f>
        <v>11432.2</v>
      </c>
    </row>
    <row r="385" spans="1:7">
      <c r="A385" s="4" t="s">
        <v>105</v>
      </c>
      <c r="B385" s="5" t="s">
        <v>241</v>
      </c>
      <c r="C385" s="6"/>
      <c r="D385" s="17">
        <f t="shared" ref="D385" si="182">D386+D387+D388+D389</f>
        <v>10878.400000000001</v>
      </c>
      <c r="E385" s="17">
        <f t="shared" ref="E385" si="183">E386+E387+E388+E389</f>
        <v>10819.798000000001</v>
      </c>
      <c r="F385" s="72">
        <f t="shared" ref="F385:G385" si="184">F386+F387+F388+F389</f>
        <v>10713.400000000001</v>
      </c>
      <c r="G385" s="72">
        <f t="shared" si="184"/>
        <v>11420.2</v>
      </c>
    </row>
    <row r="386" spans="1:7" ht="26.4">
      <c r="A386" s="4" t="s">
        <v>49</v>
      </c>
      <c r="B386" s="5" t="s">
        <v>241</v>
      </c>
      <c r="C386" s="6" t="s">
        <v>50</v>
      </c>
      <c r="D386" s="17">
        <v>10402.200000000001</v>
      </c>
      <c r="E386" s="17">
        <v>10402.200000000001</v>
      </c>
      <c r="F386" s="72">
        <v>10237.200000000001</v>
      </c>
      <c r="G386" s="72">
        <v>10913.7</v>
      </c>
    </row>
    <row r="387" spans="1:7" ht="26.4">
      <c r="A387" s="4" t="s">
        <v>25</v>
      </c>
      <c r="B387" s="5" t="s">
        <v>241</v>
      </c>
      <c r="C387" s="6" t="s">
        <v>26</v>
      </c>
      <c r="D387" s="17">
        <v>431</v>
      </c>
      <c r="E387" s="17">
        <v>372.39800000000002</v>
      </c>
      <c r="F387" s="72">
        <v>431</v>
      </c>
      <c r="G387" s="72">
        <v>461.3</v>
      </c>
    </row>
    <row r="388" spans="1:7" hidden="1">
      <c r="A388" s="4" t="s">
        <v>242</v>
      </c>
      <c r="B388" s="5" t="s">
        <v>241</v>
      </c>
      <c r="C388" s="6" t="s">
        <v>243</v>
      </c>
      <c r="D388" s="17">
        <v>0</v>
      </c>
      <c r="E388" s="17">
        <v>0</v>
      </c>
      <c r="F388" s="72">
        <v>0</v>
      </c>
      <c r="G388" s="72">
        <v>0</v>
      </c>
    </row>
    <row r="389" spans="1:7" hidden="1">
      <c r="A389" s="4" t="s">
        <v>21</v>
      </c>
      <c r="B389" s="5" t="s">
        <v>241</v>
      </c>
      <c r="C389" s="6" t="s">
        <v>22</v>
      </c>
      <c r="D389" s="17">
        <v>45.2</v>
      </c>
      <c r="E389" s="17">
        <v>45.2</v>
      </c>
      <c r="F389" s="72">
        <v>45.2</v>
      </c>
      <c r="G389" s="72">
        <v>45.2</v>
      </c>
    </row>
    <row r="390" spans="1:7" ht="52.8">
      <c r="A390" s="24" t="s">
        <v>382</v>
      </c>
      <c r="B390" s="23" t="s">
        <v>383</v>
      </c>
      <c r="C390" s="23"/>
      <c r="D390" s="17">
        <f t="shared" ref="D390:G390" si="185">D391</f>
        <v>9</v>
      </c>
      <c r="E390" s="17">
        <f t="shared" si="185"/>
        <v>9</v>
      </c>
      <c r="F390" s="72">
        <f t="shared" si="185"/>
        <v>9</v>
      </c>
      <c r="G390" s="72">
        <f t="shared" si="185"/>
        <v>12</v>
      </c>
    </row>
    <row r="391" spans="1:7">
      <c r="A391" s="24" t="s">
        <v>384</v>
      </c>
      <c r="B391" s="23" t="s">
        <v>383</v>
      </c>
      <c r="C391" s="23" t="s">
        <v>243</v>
      </c>
      <c r="D391" s="17">
        <v>9</v>
      </c>
      <c r="E391" s="17">
        <v>9</v>
      </c>
      <c r="F391" s="72">
        <v>9</v>
      </c>
      <c r="G391" s="72">
        <v>12</v>
      </c>
    </row>
    <row r="392" spans="1:7" ht="26.4">
      <c r="A392" s="12" t="s">
        <v>244</v>
      </c>
      <c r="B392" s="13" t="s">
        <v>245</v>
      </c>
      <c r="C392" s="19"/>
      <c r="D392" s="18">
        <f t="shared" ref="D392" si="186">D395+D397+D399+D403</f>
        <v>752.6</v>
      </c>
      <c r="E392" s="18">
        <f t="shared" ref="E392" si="187">E395+E397+E399+E403</f>
        <v>752.6</v>
      </c>
      <c r="F392" s="76">
        <f>F395+F397+F399+F403+F393+F401+F405</f>
        <v>945.69999999999993</v>
      </c>
      <c r="G392" s="76">
        <f>G395+G397+G399+G403+G393+G401+G405</f>
        <v>1326.3999999999999</v>
      </c>
    </row>
    <row r="393" spans="1:7" ht="52.8" hidden="1">
      <c r="A393" s="4" t="s">
        <v>516</v>
      </c>
      <c r="B393" s="5" t="s">
        <v>515</v>
      </c>
      <c r="C393" s="19"/>
      <c r="D393" s="18"/>
      <c r="E393" s="18"/>
      <c r="F393" s="72">
        <f t="shared" ref="D393:G395" si="188">F394</f>
        <v>243.2</v>
      </c>
      <c r="G393" s="72">
        <f t="shared" si="188"/>
        <v>243.2</v>
      </c>
    </row>
    <row r="394" spans="1:7" ht="26.4" hidden="1">
      <c r="A394" s="4" t="s">
        <v>25</v>
      </c>
      <c r="B394" s="5" t="s">
        <v>515</v>
      </c>
      <c r="C394" s="20" t="s">
        <v>26</v>
      </c>
      <c r="D394" s="18"/>
      <c r="E394" s="18"/>
      <c r="F394" s="72">
        <v>243.2</v>
      </c>
      <c r="G394" s="72">
        <v>243.2</v>
      </c>
    </row>
    <row r="395" spans="1:7" ht="39.6" hidden="1">
      <c r="A395" s="4" t="s">
        <v>246</v>
      </c>
      <c r="B395" s="5" t="s">
        <v>247</v>
      </c>
      <c r="C395" s="20"/>
      <c r="D395" s="17">
        <f t="shared" si="188"/>
        <v>500</v>
      </c>
      <c r="E395" s="17">
        <f t="shared" si="188"/>
        <v>500</v>
      </c>
      <c r="F395" s="72">
        <f t="shared" si="188"/>
        <v>250</v>
      </c>
      <c r="G395" s="72">
        <f t="shared" si="188"/>
        <v>250</v>
      </c>
    </row>
    <row r="396" spans="1:7" ht="26.4" hidden="1">
      <c r="A396" s="4" t="s">
        <v>25</v>
      </c>
      <c r="B396" s="5" t="s">
        <v>247</v>
      </c>
      <c r="C396" s="20" t="s">
        <v>26</v>
      </c>
      <c r="D396" s="17">
        <v>500</v>
      </c>
      <c r="E396" s="17">
        <v>500</v>
      </c>
      <c r="F396" s="72">
        <v>250</v>
      </c>
      <c r="G396" s="72">
        <v>250</v>
      </c>
    </row>
    <row r="397" spans="1:7" ht="52.8" hidden="1">
      <c r="A397" s="4" t="s">
        <v>248</v>
      </c>
      <c r="B397" s="5" t="s">
        <v>249</v>
      </c>
      <c r="C397" s="20"/>
      <c r="D397" s="17">
        <f t="shared" ref="D397:G397" si="189">D398</f>
        <v>2.6</v>
      </c>
      <c r="E397" s="17">
        <f t="shared" si="189"/>
        <v>2.6</v>
      </c>
      <c r="F397" s="72">
        <f t="shared" si="189"/>
        <v>2.6</v>
      </c>
      <c r="G397" s="72">
        <f t="shared" si="189"/>
        <v>2.6</v>
      </c>
    </row>
    <row r="398" spans="1:7" ht="26.4" hidden="1">
      <c r="A398" s="4" t="s">
        <v>25</v>
      </c>
      <c r="B398" s="5" t="s">
        <v>249</v>
      </c>
      <c r="C398" s="20" t="s">
        <v>26</v>
      </c>
      <c r="D398" s="17">
        <v>2.6</v>
      </c>
      <c r="E398" s="17">
        <v>2.6</v>
      </c>
      <c r="F398" s="72">
        <v>2.6</v>
      </c>
      <c r="G398" s="72">
        <v>2.6</v>
      </c>
    </row>
    <row r="399" spans="1:7" ht="39.6">
      <c r="A399" s="4" t="s">
        <v>250</v>
      </c>
      <c r="B399" s="5" t="s">
        <v>251</v>
      </c>
      <c r="C399" s="20"/>
      <c r="D399" s="17">
        <f t="shared" ref="D399:G405" si="190">D400</f>
        <v>50</v>
      </c>
      <c r="E399" s="17">
        <f t="shared" si="190"/>
        <v>50</v>
      </c>
      <c r="F399" s="72">
        <f t="shared" si="190"/>
        <v>50</v>
      </c>
      <c r="G399" s="72">
        <f t="shared" si="190"/>
        <v>0</v>
      </c>
    </row>
    <row r="400" spans="1:7">
      <c r="A400" s="4" t="s">
        <v>252</v>
      </c>
      <c r="B400" s="5" t="s">
        <v>251</v>
      </c>
      <c r="C400" s="20" t="s">
        <v>253</v>
      </c>
      <c r="D400" s="17">
        <v>50</v>
      </c>
      <c r="E400" s="17">
        <v>50</v>
      </c>
      <c r="F400" s="72">
        <v>50</v>
      </c>
      <c r="G400" s="72">
        <v>0</v>
      </c>
    </row>
    <row r="401" spans="1:7" ht="52.8">
      <c r="A401" s="4" t="s">
        <v>248</v>
      </c>
      <c r="B401" s="5" t="s">
        <v>517</v>
      </c>
      <c r="C401" s="20"/>
      <c r="D401" s="17"/>
      <c r="E401" s="17"/>
      <c r="F401" s="72">
        <f t="shared" si="190"/>
        <v>249.9</v>
      </c>
      <c r="G401" s="72">
        <f t="shared" si="190"/>
        <v>664.5</v>
      </c>
    </row>
    <row r="402" spans="1:7" ht="26.4">
      <c r="A402" s="4" t="s">
        <v>25</v>
      </c>
      <c r="B402" s="5" t="s">
        <v>517</v>
      </c>
      <c r="C402" s="20" t="s">
        <v>26</v>
      </c>
      <c r="D402" s="17"/>
      <c r="E402" s="17"/>
      <c r="F402" s="72">
        <v>249.9</v>
      </c>
      <c r="G402" s="72">
        <v>664.5</v>
      </c>
    </row>
    <row r="403" spans="1:7" ht="39.6">
      <c r="A403" s="4" t="s">
        <v>254</v>
      </c>
      <c r="B403" s="5" t="s">
        <v>255</v>
      </c>
      <c r="C403" s="20"/>
      <c r="D403" s="17">
        <f t="shared" ref="D403:E403" si="191">D404</f>
        <v>200</v>
      </c>
      <c r="E403" s="17">
        <f t="shared" si="191"/>
        <v>200</v>
      </c>
      <c r="F403" s="72">
        <f t="shared" si="190"/>
        <v>87.5</v>
      </c>
      <c r="G403" s="72">
        <f t="shared" si="190"/>
        <v>0</v>
      </c>
    </row>
    <row r="404" spans="1:7" ht="26.4">
      <c r="A404" s="4" t="s">
        <v>25</v>
      </c>
      <c r="B404" s="5" t="s">
        <v>255</v>
      </c>
      <c r="C404" s="20" t="s">
        <v>26</v>
      </c>
      <c r="D404" s="17">
        <v>200</v>
      </c>
      <c r="E404" s="17">
        <v>200</v>
      </c>
      <c r="F404" s="72">
        <v>87.5</v>
      </c>
      <c r="G404" s="72">
        <v>0</v>
      </c>
    </row>
    <row r="405" spans="1:7" ht="52.8">
      <c r="A405" s="4" t="s">
        <v>248</v>
      </c>
      <c r="B405" s="5" t="s">
        <v>518</v>
      </c>
      <c r="C405" s="20"/>
      <c r="D405" s="17"/>
      <c r="E405" s="17"/>
      <c r="F405" s="72">
        <f t="shared" si="190"/>
        <v>62.5</v>
      </c>
      <c r="G405" s="72">
        <f t="shared" si="190"/>
        <v>166.1</v>
      </c>
    </row>
    <row r="406" spans="1:7" ht="26.4">
      <c r="A406" s="4" t="s">
        <v>25</v>
      </c>
      <c r="B406" s="5" t="s">
        <v>518</v>
      </c>
      <c r="C406" s="20" t="s">
        <v>26</v>
      </c>
      <c r="D406" s="17"/>
      <c r="E406" s="17"/>
      <c r="F406" s="72">
        <v>62.5</v>
      </c>
      <c r="G406" s="72">
        <v>166.1</v>
      </c>
    </row>
    <row r="407" spans="1:7">
      <c r="A407" s="12" t="s">
        <v>256</v>
      </c>
      <c r="B407" s="13" t="s">
        <v>257</v>
      </c>
      <c r="C407" s="19"/>
      <c r="D407" s="18">
        <v>66034.5</v>
      </c>
      <c r="E407" s="27">
        <v>65802.399999999994</v>
      </c>
      <c r="F407" s="56">
        <f>F408+F441+F445</f>
        <v>67726</v>
      </c>
      <c r="G407" s="56">
        <f>G408+G441+G445</f>
        <v>66501.5</v>
      </c>
    </row>
    <row r="408" spans="1:7" ht="26.4">
      <c r="A408" s="12" t="s">
        <v>258</v>
      </c>
      <c r="B408" s="13" t="s">
        <v>259</v>
      </c>
      <c r="C408" s="19"/>
      <c r="D408" s="27">
        <f t="shared" ref="D408" si="192">D409+D411+D415+D417+D422+D424+D427+D430+D433+D435+D438</f>
        <v>59209.80000000001</v>
      </c>
      <c r="E408" s="27">
        <f t="shared" ref="E408" si="193">E409+E411+E415+E417+E422+E424+E427+E430+E433+E435+E438</f>
        <v>59059.500000000007</v>
      </c>
      <c r="F408" s="88">
        <f t="shared" ref="F408" si="194">F409+F411+F415+F417+F422+F424+F427+F430+F433+F435+F438</f>
        <v>60793.700000000004</v>
      </c>
      <c r="G408" s="88">
        <f>G409+G411+G415+G417+G420+G422+G424+G427+G430+G433+G435+G438</f>
        <v>59846.100000000006</v>
      </c>
    </row>
    <row r="409" spans="1:7">
      <c r="A409" s="4" t="s">
        <v>260</v>
      </c>
      <c r="B409" s="5" t="s">
        <v>261</v>
      </c>
      <c r="C409" s="20"/>
      <c r="D409" s="26">
        <f t="shared" ref="D409:G409" si="195">D410</f>
        <v>2866.1</v>
      </c>
      <c r="E409" s="26">
        <f t="shared" si="195"/>
        <v>2866.1</v>
      </c>
      <c r="F409" s="91">
        <f t="shared" si="195"/>
        <v>2379.1</v>
      </c>
      <c r="G409" s="91">
        <f t="shared" si="195"/>
        <v>2279.1</v>
      </c>
    </row>
    <row r="410" spans="1:7" ht="26.4">
      <c r="A410" s="4" t="s">
        <v>49</v>
      </c>
      <c r="B410" s="5" t="s">
        <v>261</v>
      </c>
      <c r="C410" s="20" t="s">
        <v>50</v>
      </c>
      <c r="D410" s="17">
        <v>2866.1</v>
      </c>
      <c r="E410" s="26">
        <v>2866.1</v>
      </c>
      <c r="F410" s="72">
        <v>2379.1</v>
      </c>
      <c r="G410" s="72">
        <v>2279.1</v>
      </c>
    </row>
    <row r="411" spans="1:7">
      <c r="A411" s="4" t="s">
        <v>105</v>
      </c>
      <c r="B411" s="5" t="s">
        <v>262</v>
      </c>
      <c r="C411" s="20"/>
      <c r="D411" s="26">
        <f t="shared" ref="D411" si="196">D412+D413+D414</f>
        <v>48234.100000000006</v>
      </c>
      <c r="E411" s="26">
        <f t="shared" ref="E411" si="197">E412+E413+E414</f>
        <v>48234.1</v>
      </c>
      <c r="F411" s="91">
        <f t="shared" ref="F411:G411" si="198">F412+F413+F414</f>
        <v>49391.3</v>
      </c>
      <c r="G411" s="91">
        <f t="shared" si="198"/>
        <v>49424.5</v>
      </c>
    </row>
    <row r="412" spans="1:7" ht="26.4">
      <c r="A412" s="4" t="s">
        <v>49</v>
      </c>
      <c r="B412" s="5" t="s">
        <v>262</v>
      </c>
      <c r="C412" s="20" t="s">
        <v>50</v>
      </c>
      <c r="D412" s="17">
        <v>42803.3</v>
      </c>
      <c r="E412" s="26">
        <v>42724.6</v>
      </c>
      <c r="F412" s="72">
        <v>44040.5</v>
      </c>
      <c r="G412" s="72">
        <v>44009.5</v>
      </c>
    </row>
    <row r="413" spans="1:7" ht="26.4">
      <c r="A413" s="4" t="s">
        <v>25</v>
      </c>
      <c r="B413" s="5" t="s">
        <v>262</v>
      </c>
      <c r="C413" s="20" t="s">
        <v>26</v>
      </c>
      <c r="D413" s="17">
        <v>5394.5</v>
      </c>
      <c r="E413" s="26">
        <v>5444.5</v>
      </c>
      <c r="F413" s="72">
        <v>5314.5</v>
      </c>
      <c r="G413" s="72">
        <v>5385.3</v>
      </c>
    </row>
    <row r="414" spans="1:7">
      <c r="A414" s="4" t="s">
        <v>21</v>
      </c>
      <c r="B414" s="5" t="s">
        <v>262</v>
      </c>
      <c r="C414" s="20" t="s">
        <v>22</v>
      </c>
      <c r="D414" s="17">
        <v>36.299999999999997</v>
      </c>
      <c r="E414" s="26">
        <v>65</v>
      </c>
      <c r="F414" s="72">
        <v>36.299999999999997</v>
      </c>
      <c r="G414" s="72">
        <v>29.7</v>
      </c>
    </row>
    <row r="415" spans="1:7">
      <c r="A415" s="4" t="s">
        <v>263</v>
      </c>
      <c r="B415" s="5" t="s">
        <v>264</v>
      </c>
      <c r="C415" s="20"/>
      <c r="D415" s="26">
        <f t="shared" ref="D415:G415" si="199">D416</f>
        <v>250</v>
      </c>
      <c r="E415" s="26">
        <f t="shared" si="199"/>
        <v>250</v>
      </c>
      <c r="F415" s="91">
        <f t="shared" si="199"/>
        <v>114</v>
      </c>
      <c r="G415" s="91">
        <f t="shared" si="199"/>
        <v>73.2</v>
      </c>
    </row>
    <row r="416" spans="1:7" ht="26.4">
      <c r="A416" s="4" t="s">
        <v>25</v>
      </c>
      <c r="B416" s="5" t="s">
        <v>264</v>
      </c>
      <c r="C416" s="20" t="s">
        <v>26</v>
      </c>
      <c r="D416" s="17">
        <v>250</v>
      </c>
      <c r="E416" s="26">
        <v>250</v>
      </c>
      <c r="F416" s="72">
        <v>114</v>
      </c>
      <c r="G416" s="72">
        <v>73.2</v>
      </c>
    </row>
    <row r="417" spans="1:7">
      <c r="A417" s="4" t="s">
        <v>265</v>
      </c>
      <c r="B417" s="5" t="s">
        <v>266</v>
      </c>
      <c r="C417" s="20"/>
      <c r="D417" s="26">
        <f t="shared" ref="D417:E417" si="200">D418</f>
        <v>460</v>
      </c>
      <c r="E417" s="26">
        <f t="shared" si="200"/>
        <v>460</v>
      </c>
      <c r="F417" s="91">
        <f>F418+F419</f>
        <v>676</v>
      </c>
      <c r="G417" s="91">
        <f>G418+G419</f>
        <v>539.70000000000005</v>
      </c>
    </row>
    <row r="418" spans="1:7" ht="26.4">
      <c r="A418" s="4" t="s">
        <v>25</v>
      </c>
      <c r="B418" s="5" t="s">
        <v>266</v>
      </c>
      <c r="C418" s="20" t="s">
        <v>26</v>
      </c>
      <c r="D418" s="17">
        <v>460</v>
      </c>
      <c r="E418" s="26">
        <v>460</v>
      </c>
      <c r="F418" s="72">
        <v>676</v>
      </c>
      <c r="G418" s="72">
        <v>533.70000000000005</v>
      </c>
    </row>
    <row r="419" spans="1:7">
      <c r="A419" s="32" t="s">
        <v>441</v>
      </c>
      <c r="B419" s="33" t="s">
        <v>266</v>
      </c>
      <c r="C419" s="33" t="s">
        <v>22</v>
      </c>
      <c r="D419" s="17"/>
      <c r="E419" s="26"/>
      <c r="F419" s="72">
        <v>0</v>
      </c>
      <c r="G419" s="72">
        <v>6</v>
      </c>
    </row>
    <row r="420" spans="1:7">
      <c r="A420" s="32" t="s">
        <v>550</v>
      </c>
      <c r="B420" s="33" t="s">
        <v>552</v>
      </c>
      <c r="C420" s="33"/>
      <c r="D420" s="17"/>
      <c r="E420" s="26"/>
      <c r="F420" s="91">
        <f t="shared" ref="F420:G420" si="201">F421</f>
        <v>0</v>
      </c>
      <c r="G420" s="91">
        <f t="shared" si="201"/>
        <v>108.9</v>
      </c>
    </row>
    <row r="421" spans="1:7">
      <c r="A421" s="32" t="s">
        <v>441</v>
      </c>
      <c r="B421" s="33" t="s">
        <v>552</v>
      </c>
      <c r="C421" s="33" t="s">
        <v>22</v>
      </c>
      <c r="D421" s="17"/>
      <c r="E421" s="26"/>
      <c r="F421" s="72">
        <v>0</v>
      </c>
      <c r="G421" s="72">
        <v>108.9</v>
      </c>
    </row>
    <row r="422" spans="1:7" ht="26.4" hidden="1">
      <c r="A422" s="4" t="s">
        <v>19</v>
      </c>
      <c r="B422" s="5" t="s">
        <v>267</v>
      </c>
      <c r="C422" s="20"/>
      <c r="D422" s="26">
        <f t="shared" ref="D422:G422" si="202">D423</f>
        <v>95</v>
      </c>
      <c r="E422" s="26">
        <f t="shared" si="202"/>
        <v>95</v>
      </c>
      <c r="F422" s="91">
        <f t="shared" si="202"/>
        <v>95</v>
      </c>
      <c r="G422" s="91">
        <f t="shared" si="202"/>
        <v>95</v>
      </c>
    </row>
    <row r="423" spans="1:7" hidden="1">
      <c r="A423" s="4" t="s">
        <v>21</v>
      </c>
      <c r="B423" s="5" t="s">
        <v>267</v>
      </c>
      <c r="C423" s="20" t="s">
        <v>22</v>
      </c>
      <c r="D423" s="17">
        <v>95</v>
      </c>
      <c r="E423" s="26">
        <v>95</v>
      </c>
      <c r="F423" s="72">
        <v>95</v>
      </c>
      <c r="G423" s="72">
        <v>95</v>
      </c>
    </row>
    <row r="424" spans="1:7" ht="26.4" hidden="1">
      <c r="A424" s="4" t="s">
        <v>268</v>
      </c>
      <c r="B424" s="5" t="s">
        <v>269</v>
      </c>
      <c r="C424" s="20"/>
      <c r="D424" s="26">
        <f t="shared" ref="D424" si="203">D425+D426</f>
        <v>1150.0999999999999</v>
      </c>
      <c r="E424" s="26">
        <f t="shared" ref="E424" si="204">E425+E426</f>
        <v>1150.0999999999999</v>
      </c>
      <c r="F424" s="91">
        <f t="shared" ref="F424:G424" si="205">F425+F426</f>
        <v>1234.5</v>
      </c>
      <c r="G424" s="91">
        <f t="shared" si="205"/>
        <v>1234.5</v>
      </c>
    </row>
    <row r="425" spans="1:7" ht="26.4" hidden="1">
      <c r="A425" s="4" t="s">
        <v>49</v>
      </c>
      <c r="B425" s="5" t="s">
        <v>269</v>
      </c>
      <c r="C425" s="20" t="s">
        <v>50</v>
      </c>
      <c r="D425" s="17">
        <v>1137.3</v>
      </c>
      <c r="E425" s="22">
        <v>1137.3</v>
      </c>
      <c r="F425" s="72">
        <v>1183.5</v>
      </c>
      <c r="G425" s="72">
        <v>1183.5</v>
      </c>
    </row>
    <row r="426" spans="1:7" ht="26.4" hidden="1">
      <c r="A426" s="4" t="s">
        <v>25</v>
      </c>
      <c r="B426" s="5" t="s">
        <v>269</v>
      </c>
      <c r="C426" s="20" t="s">
        <v>26</v>
      </c>
      <c r="D426" s="17">
        <v>12.8</v>
      </c>
      <c r="E426" s="22">
        <v>12.8</v>
      </c>
      <c r="F426" s="72">
        <v>51</v>
      </c>
      <c r="G426" s="72">
        <v>51</v>
      </c>
    </row>
    <row r="427" spans="1:7" ht="26.4" hidden="1">
      <c r="A427" s="4" t="s">
        <v>270</v>
      </c>
      <c r="B427" s="5" t="s">
        <v>271</v>
      </c>
      <c r="C427" s="20"/>
      <c r="D427" s="22">
        <f t="shared" ref="D427" si="206">D428+D429</f>
        <v>165.3</v>
      </c>
      <c r="E427" s="22">
        <f t="shared" ref="E427" si="207">E428+E429</f>
        <v>165.3</v>
      </c>
      <c r="F427" s="79">
        <f t="shared" ref="F427:G427" si="208">F428+F429</f>
        <v>157.29999999999998</v>
      </c>
      <c r="G427" s="79">
        <f t="shared" si="208"/>
        <v>157.29999999999998</v>
      </c>
    </row>
    <row r="428" spans="1:7" ht="26.4" hidden="1">
      <c r="A428" s="4" t="s">
        <v>49</v>
      </c>
      <c r="B428" s="5" t="s">
        <v>271</v>
      </c>
      <c r="C428" s="20" t="s">
        <v>50</v>
      </c>
      <c r="D428" s="17">
        <v>163.4</v>
      </c>
      <c r="E428" s="22">
        <v>163.4</v>
      </c>
      <c r="F428" s="72">
        <v>150.69999999999999</v>
      </c>
      <c r="G428" s="72">
        <v>150.69999999999999</v>
      </c>
    </row>
    <row r="429" spans="1:7" ht="26.4" hidden="1">
      <c r="A429" s="4" t="s">
        <v>25</v>
      </c>
      <c r="B429" s="5" t="s">
        <v>271</v>
      </c>
      <c r="C429" s="20" t="s">
        <v>26</v>
      </c>
      <c r="D429" s="17">
        <v>1.9</v>
      </c>
      <c r="E429" s="22">
        <v>1.9</v>
      </c>
      <c r="F429" s="72">
        <v>6.6</v>
      </c>
      <c r="G429" s="72">
        <v>6.6</v>
      </c>
    </row>
    <row r="430" spans="1:7" ht="26.4">
      <c r="A430" s="4" t="s">
        <v>272</v>
      </c>
      <c r="B430" s="5" t="s">
        <v>273</v>
      </c>
      <c r="C430" s="20"/>
      <c r="D430" s="22">
        <f t="shared" ref="D430" si="209">D431+D432</f>
        <v>4578</v>
      </c>
      <c r="E430" s="22">
        <f t="shared" ref="E430" si="210">E431+E432</f>
        <v>4427.7000000000007</v>
      </c>
      <c r="F430" s="79">
        <f t="shared" ref="F430:G430" si="211">F431+F432</f>
        <v>4756.0999999999995</v>
      </c>
      <c r="G430" s="79">
        <f t="shared" si="211"/>
        <v>4054.9</v>
      </c>
    </row>
    <row r="431" spans="1:7" ht="26.4">
      <c r="A431" s="4" t="s">
        <v>49</v>
      </c>
      <c r="B431" s="5" t="s">
        <v>273</v>
      </c>
      <c r="C431" s="20" t="s">
        <v>50</v>
      </c>
      <c r="D431" s="17">
        <v>4387.6000000000004</v>
      </c>
      <c r="E431" s="22">
        <v>4377.6000000000004</v>
      </c>
      <c r="F431" s="72">
        <v>4585.7</v>
      </c>
      <c r="G431" s="72">
        <v>3884.5</v>
      </c>
    </row>
    <row r="432" spans="1:7" ht="26.4">
      <c r="A432" s="4" t="s">
        <v>25</v>
      </c>
      <c r="B432" s="5" t="s">
        <v>273</v>
      </c>
      <c r="C432" s="20" t="s">
        <v>26</v>
      </c>
      <c r="D432" s="17">
        <v>190.4</v>
      </c>
      <c r="E432" s="22">
        <v>50.1</v>
      </c>
      <c r="F432" s="72">
        <v>170.4</v>
      </c>
      <c r="G432" s="72">
        <v>170.4</v>
      </c>
    </row>
    <row r="433" spans="1:7" ht="79.2">
      <c r="A433" s="4" t="s">
        <v>489</v>
      </c>
      <c r="B433" s="5" t="s">
        <v>274</v>
      </c>
      <c r="C433" s="20"/>
      <c r="D433" s="22">
        <f t="shared" ref="D433:G433" si="212">D434</f>
        <v>141.80000000000001</v>
      </c>
      <c r="E433" s="22">
        <f t="shared" si="212"/>
        <v>141.80000000000001</v>
      </c>
      <c r="F433" s="79">
        <f t="shared" si="212"/>
        <v>214.1</v>
      </c>
      <c r="G433" s="79">
        <f t="shared" si="212"/>
        <v>265.39999999999998</v>
      </c>
    </row>
    <row r="434" spans="1:7" ht="26.4">
      <c r="A434" s="4" t="s">
        <v>25</v>
      </c>
      <c r="B434" s="5" t="s">
        <v>274</v>
      </c>
      <c r="C434" s="20" t="s">
        <v>26</v>
      </c>
      <c r="D434" s="17">
        <v>141.80000000000001</v>
      </c>
      <c r="E434" s="22">
        <v>141.80000000000001</v>
      </c>
      <c r="F434" s="72">
        <v>214.1</v>
      </c>
      <c r="G434" s="72">
        <v>265.39999999999998</v>
      </c>
    </row>
    <row r="435" spans="1:7" hidden="1">
      <c r="A435" s="4" t="s">
        <v>275</v>
      </c>
      <c r="B435" s="5" t="s">
        <v>276</v>
      </c>
      <c r="C435" s="20"/>
      <c r="D435" s="22">
        <f t="shared" ref="D435" si="213">D436+D437</f>
        <v>375.5</v>
      </c>
      <c r="E435" s="22">
        <f t="shared" ref="E435" si="214">E436+E437</f>
        <v>375.5</v>
      </c>
      <c r="F435" s="79">
        <f t="shared" ref="F435:G435" si="215">F436+F437</f>
        <v>403.3</v>
      </c>
      <c r="G435" s="79">
        <f t="shared" si="215"/>
        <v>403.3</v>
      </c>
    </row>
    <row r="436" spans="1:7" ht="26.4">
      <c r="A436" s="4" t="s">
        <v>49</v>
      </c>
      <c r="B436" s="5" t="s">
        <v>276</v>
      </c>
      <c r="C436" s="6" t="s">
        <v>50</v>
      </c>
      <c r="D436" s="17">
        <v>371.3</v>
      </c>
      <c r="E436" s="40">
        <v>371.3</v>
      </c>
      <c r="F436" s="72">
        <v>371.3</v>
      </c>
      <c r="G436" s="72">
        <v>364.1</v>
      </c>
    </row>
    <row r="437" spans="1:7" ht="26.4">
      <c r="A437" s="4" t="s">
        <v>25</v>
      </c>
      <c r="B437" s="5" t="s">
        <v>276</v>
      </c>
      <c r="C437" s="6" t="s">
        <v>26</v>
      </c>
      <c r="D437" s="17">
        <v>4.2</v>
      </c>
      <c r="E437" s="41">
        <v>4.2</v>
      </c>
      <c r="F437" s="72">
        <v>32</v>
      </c>
      <c r="G437" s="72">
        <v>39.200000000000003</v>
      </c>
    </row>
    <row r="438" spans="1:7" ht="79.2">
      <c r="A438" s="4" t="s">
        <v>489</v>
      </c>
      <c r="B438" s="5" t="s">
        <v>277</v>
      </c>
      <c r="C438" s="6"/>
      <c r="D438" s="41">
        <f t="shared" ref="D438" si="216">D439+D440</f>
        <v>893.90000000000009</v>
      </c>
      <c r="E438" s="41">
        <f t="shared" ref="E438" si="217">E439+E440</f>
        <v>893.90000000000009</v>
      </c>
      <c r="F438" s="99">
        <f t="shared" ref="F438:G438" si="218">F439+F440</f>
        <v>1373</v>
      </c>
      <c r="G438" s="99">
        <f t="shared" si="218"/>
        <v>1210.3</v>
      </c>
    </row>
    <row r="439" spans="1:7" ht="26.4">
      <c r="A439" s="4" t="s">
        <v>49</v>
      </c>
      <c r="B439" s="5" t="s">
        <v>277</v>
      </c>
      <c r="C439" s="6" t="s">
        <v>50</v>
      </c>
      <c r="D439" s="17">
        <v>848.7</v>
      </c>
      <c r="E439" s="41">
        <v>848.7</v>
      </c>
      <c r="F439" s="72">
        <v>1308</v>
      </c>
      <c r="G439" s="72">
        <v>1145.3</v>
      </c>
    </row>
    <row r="440" spans="1:7" ht="26.4" hidden="1">
      <c r="A440" s="4" t="s">
        <v>25</v>
      </c>
      <c r="B440" s="5" t="s">
        <v>277</v>
      </c>
      <c r="C440" s="6" t="s">
        <v>26</v>
      </c>
      <c r="D440" s="17">
        <v>45.2</v>
      </c>
      <c r="E440" s="41">
        <v>45.2</v>
      </c>
      <c r="F440" s="72">
        <v>65</v>
      </c>
      <c r="G440" s="72">
        <v>65</v>
      </c>
    </row>
    <row r="441" spans="1:7">
      <c r="A441" s="12" t="s">
        <v>278</v>
      </c>
      <c r="B441" s="13" t="s">
        <v>279</v>
      </c>
      <c r="C441" s="14"/>
      <c r="D441" s="42">
        <f t="shared" ref="D441:G441" si="219">D442</f>
        <v>820.8</v>
      </c>
      <c r="E441" s="42">
        <f t="shared" si="219"/>
        <v>739</v>
      </c>
      <c r="F441" s="56">
        <f t="shared" si="219"/>
        <v>928.4</v>
      </c>
      <c r="G441" s="56">
        <f t="shared" si="219"/>
        <v>997.9</v>
      </c>
    </row>
    <row r="442" spans="1:7" ht="26.4">
      <c r="A442" s="4" t="s">
        <v>280</v>
      </c>
      <c r="B442" s="5" t="s">
        <v>281</v>
      </c>
      <c r="C442" s="6"/>
      <c r="D442" s="41">
        <f t="shared" ref="D442" si="220">D443+D444</f>
        <v>820.8</v>
      </c>
      <c r="E442" s="41">
        <f t="shared" ref="E442" si="221">E443+E444</f>
        <v>739</v>
      </c>
      <c r="F442" s="99">
        <f t="shared" ref="F442:G442" si="222">F443+F444</f>
        <v>928.4</v>
      </c>
      <c r="G442" s="99">
        <f t="shared" si="222"/>
        <v>997.9</v>
      </c>
    </row>
    <row r="443" spans="1:7" ht="26.4" hidden="1">
      <c r="A443" s="4" t="s">
        <v>49</v>
      </c>
      <c r="B443" s="5" t="s">
        <v>281</v>
      </c>
      <c r="C443" s="6" t="s">
        <v>50</v>
      </c>
      <c r="D443" s="41">
        <v>645.1</v>
      </c>
      <c r="E443" s="48">
        <v>645.1</v>
      </c>
      <c r="F443" s="99">
        <v>670.9</v>
      </c>
      <c r="G443" s="99">
        <v>670.9</v>
      </c>
    </row>
    <row r="444" spans="1:7" ht="26.4">
      <c r="A444" s="4" t="s">
        <v>25</v>
      </c>
      <c r="B444" s="5" t="s">
        <v>281</v>
      </c>
      <c r="C444" s="6" t="s">
        <v>26</v>
      </c>
      <c r="D444" s="41">
        <v>175.7</v>
      </c>
      <c r="E444" s="48">
        <v>93.9</v>
      </c>
      <c r="F444" s="99">
        <v>257.5</v>
      </c>
      <c r="G444" s="99">
        <v>327</v>
      </c>
    </row>
    <row r="445" spans="1:7" ht="39.6">
      <c r="A445" s="12" t="s">
        <v>282</v>
      </c>
      <c r="B445" s="13" t="s">
        <v>283</v>
      </c>
      <c r="C445" s="14"/>
      <c r="D445" s="56">
        <f t="shared" ref="D445:G445" si="223">D446</f>
        <v>6003.9000000000005</v>
      </c>
      <c r="E445" s="56">
        <f t="shared" si="223"/>
        <v>6003.8</v>
      </c>
      <c r="F445" s="56">
        <f t="shared" si="223"/>
        <v>6003.9000000000005</v>
      </c>
      <c r="G445" s="56">
        <f t="shared" si="223"/>
        <v>5657.5</v>
      </c>
    </row>
    <row r="446" spans="1:7" ht="26.4">
      <c r="A446" s="4" t="s">
        <v>284</v>
      </c>
      <c r="B446" s="5" t="s">
        <v>285</v>
      </c>
      <c r="C446" s="6"/>
      <c r="D446" s="57">
        <f t="shared" ref="D446" si="224">D447+D448</f>
        <v>6003.9000000000005</v>
      </c>
      <c r="E446" s="57">
        <f t="shared" ref="E446" si="225">E447+E448</f>
        <v>6003.8</v>
      </c>
      <c r="F446" s="57">
        <f t="shared" ref="F446:G446" si="226">F447+F448</f>
        <v>6003.9000000000005</v>
      </c>
      <c r="G446" s="57">
        <f t="shared" si="226"/>
        <v>5657.5</v>
      </c>
    </row>
    <row r="447" spans="1:7" ht="26.4">
      <c r="A447" s="4" t="s">
        <v>49</v>
      </c>
      <c r="B447" s="5" t="s">
        <v>285</v>
      </c>
      <c r="C447" s="6" t="s">
        <v>50</v>
      </c>
      <c r="D447" s="26">
        <v>4940.1000000000004</v>
      </c>
      <c r="E447" s="58">
        <v>4940</v>
      </c>
      <c r="F447" s="91">
        <v>4940.1000000000004</v>
      </c>
      <c r="G447" s="91">
        <v>4943</v>
      </c>
    </row>
    <row r="448" spans="1:7" ht="26.4">
      <c r="A448" s="4" t="s">
        <v>25</v>
      </c>
      <c r="B448" s="5" t="s">
        <v>285</v>
      </c>
      <c r="C448" s="6" t="s">
        <v>26</v>
      </c>
      <c r="D448" s="26">
        <v>1063.8</v>
      </c>
      <c r="E448" s="58">
        <v>1063.8</v>
      </c>
      <c r="F448" s="91">
        <v>1063.8</v>
      </c>
      <c r="G448" s="91">
        <v>714.5</v>
      </c>
    </row>
    <row r="449" spans="1:7">
      <c r="A449" s="12" t="s">
        <v>286</v>
      </c>
      <c r="B449" s="13" t="s">
        <v>287</v>
      </c>
      <c r="C449" s="14"/>
      <c r="D449" s="27">
        <f t="shared" ref="D449" si="227">D450+D452+D454+D458</f>
        <v>4199.2</v>
      </c>
      <c r="E449" s="27">
        <f t="shared" ref="E449" si="228">E450+E452+E454+E458</f>
        <v>4230.2</v>
      </c>
      <c r="F449" s="88">
        <f>F450+F452+F454+F458+F456</f>
        <v>4444.2</v>
      </c>
      <c r="G449" s="88">
        <f>G450+G452+G454+G458+G456</f>
        <v>4529.5</v>
      </c>
    </row>
    <row r="450" spans="1:7" hidden="1">
      <c r="A450" s="4" t="s">
        <v>288</v>
      </c>
      <c r="B450" s="5" t="s">
        <v>289</v>
      </c>
      <c r="C450" s="6"/>
      <c r="D450" s="26">
        <f t="shared" ref="D450:G450" si="229">D451</f>
        <v>99</v>
      </c>
      <c r="E450" s="26">
        <f t="shared" si="229"/>
        <v>130</v>
      </c>
      <c r="F450" s="91">
        <f t="shared" si="229"/>
        <v>99</v>
      </c>
      <c r="G450" s="91">
        <f t="shared" si="229"/>
        <v>99</v>
      </c>
    </row>
    <row r="451" spans="1:7" hidden="1">
      <c r="A451" s="4" t="s">
        <v>11</v>
      </c>
      <c r="B451" s="5" t="s">
        <v>289</v>
      </c>
      <c r="C451" s="6" t="s">
        <v>12</v>
      </c>
      <c r="D451" s="26">
        <v>99</v>
      </c>
      <c r="E451" s="58">
        <v>130</v>
      </c>
      <c r="F451" s="91">
        <v>99</v>
      </c>
      <c r="G451" s="91">
        <v>99</v>
      </c>
    </row>
    <row r="452" spans="1:7" ht="26.4" hidden="1">
      <c r="A452" s="32" t="s">
        <v>409</v>
      </c>
      <c r="B452" s="33" t="s">
        <v>410</v>
      </c>
      <c r="C452" s="33"/>
      <c r="D452" s="26">
        <f t="shared" ref="D452:G452" si="230">D453</f>
        <v>552</v>
      </c>
      <c r="E452" s="26">
        <f t="shared" si="230"/>
        <v>552</v>
      </c>
      <c r="F452" s="91">
        <f t="shared" si="230"/>
        <v>552</v>
      </c>
      <c r="G452" s="91">
        <f t="shared" si="230"/>
        <v>552</v>
      </c>
    </row>
    <row r="453" spans="1:7" hidden="1">
      <c r="A453" s="32" t="s">
        <v>408</v>
      </c>
      <c r="B453" s="33" t="s">
        <v>410</v>
      </c>
      <c r="C453" s="33" t="s">
        <v>12</v>
      </c>
      <c r="D453" s="26">
        <v>552</v>
      </c>
      <c r="E453" s="58">
        <v>552</v>
      </c>
      <c r="F453" s="91">
        <v>552</v>
      </c>
      <c r="G453" s="91">
        <v>552</v>
      </c>
    </row>
    <row r="454" spans="1:7" ht="26.4">
      <c r="A454" s="4" t="s">
        <v>290</v>
      </c>
      <c r="B454" s="5" t="s">
        <v>291</v>
      </c>
      <c r="C454" s="6"/>
      <c r="D454" s="28">
        <f t="shared" ref="D454:G456" si="231">D455</f>
        <v>3264.5</v>
      </c>
      <c r="E454" s="28">
        <f t="shared" si="231"/>
        <v>3264.5</v>
      </c>
      <c r="F454" s="75">
        <f t="shared" si="231"/>
        <v>3509.5</v>
      </c>
      <c r="G454" s="75">
        <f t="shared" si="231"/>
        <v>3544.5</v>
      </c>
    </row>
    <row r="455" spans="1:7">
      <c r="A455" s="4" t="s">
        <v>11</v>
      </c>
      <c r="B455" s="5" t="s">
        <v>291</v>
      </c>
      <c r="C455" s="6" t="s">
        <v>12</v>
      </c>
      <c r="D455" s="29">
        <v>3264.5</v>
      </c>
      <c r="E455" s="48">
        <v>3264.5</v>
      </c>
      <c r="F455" s="89">
        <v>3509.5</v>
      </c>
      <c r="G455" s="89">
        <v>3544.5</v>
      </c>
    </row>
    <row r="456" spans="1:7" ht="26.4">
      <c r="A456" s="32" t="s">
        <v>439</v>
      </c>
      <c r="B456" s="33" t="s">
        <v>553</v>
      </c>
      <c r="C456" s="33"/>
      <c r="D456" s="29"/>
      <c r="E456" s="48"/>
      <c r="F456" s="75">
        <f t="shared" si="231"/>
        <v>0</v>
      </c>
      <c r="G456" s="75">
        <f t="shared" si="231"/>
        <v>50.3</v>
      </c>
    </row>
    <row r="457" spans="1:7">
      <c r="A457" s="32" t="s">
        <v>408</v>
      </c>
      <c r="B457" s="33" t="s">
        <v>553</v>
      </c>
      <c r="C457" s="33" t="s">
        <v>12</v>
      </c>
      <c r="D457" s="29"/>
      <c r="E457" s="48"/>
      <c r="F457" s="89">
        <v>0</v>
      </c>
      <c r="G457" s="89">
        <v>50.3</v>
      </c>
    </row>
    <row r="458" spans="1:7" ht="26.4" hidden="1">
      <c r="A458" s="4" t="s">
        <v>19</v>
      </c>
      <c r="B458" s="5" t="s">
        <v>292</v>
      </c>
      <c r="C458" s="6"/>
      <c r="D458" s="29">
        <f t="shared" ref="D458:G458" si="232">D459</f>
        <v>283.7</v>
      </c>
      <c r="E458" s="29">
        <f t="shared" si="232"/>
        <v>283.7</v>
      </c>
      <c r="F458" s="89">
        <f t="shared" si="232"/>
        <v>283.7</v>
      </c>
      <c r="G458" s="89">
        <f t="shared" si="232"/>
        <v>283.7</v>
      </c>
    </row>
    <row r="459" spans="1:7" hidden="1">
      <c r="A459" s="4" t="s">
        <v>11</v>
      </c>
      <c r="B459" s="5" t="s">
        <v>292</v>
      </c>
      <c r="C459" s="6" t="s">
        <v>12</v>
      </c>
      <c r="D459" s="29">
        <v>283.7</v>
      </c>
      <c r="E459" s="48">
        <v>283.7</v>
      </c>
      <c r="F459" s="89">
        <v>283.7</v>
      </c>
      <c r="G459" s="89">
        <v>283.7</v>
      </c>
    </row>
    <row r="460" spans="1:7" ht="39.6">
      <c r="A460" s="15" t="s">
        <v>293</v>
      </c>
      <c r="B460" s="14" t="s">
        <v>294</v>
      </c>
      <c r="C460" s="14"/>
      <c r="D460" s="37" t="e">
        <f t="shared" ref="D460:G460" si="233">D461</f>
        <v>#REF!</v>
      </c>
      <c r="E460" s="37" t="e">
        <f t="shared" si="233"/>
        <v>#REF!</v>
      </c>
      <c r="F460" s="81">
        <f t="shared" si="233"/>
        <v>12238.9</v>
      </c>
      <c r="G460" s="81">
        <f t="shared" si="233"/>
        <v>11438.900000000001</v>
      </c>
    </row>
    <row r="461" spans="1:7" ht="39.6">
      <c r="A461" s="15" t="s">
        <v>295</v>
      </c>
      <c r="B461" s="14" t="s">
        <v>296</v>
      </c>
      <c r="C461" s="14"/>
      <c r="D461" s="37" t="e">
        <f>#REF!+D468+D470+D472+D474+D476+D480</f>
        <v>#REF!</v>
      </c>
      <c r="E461" s="37" t="e">
        <f>#REF!+E468+E470+E472+E474+E476+E480</f>
        <v>#REF!</v>
      </c>
      <c r="F461" s="81">
        <f>F462+F464+F468+F470+F472+F474+F476+F480</f>
        <v>12238.9</v>
      </c>
      <c r="G461" s="81">
        <f>G462+G464+G468+G470+G472+G474+G476+G480</f>
        <v>11438.900000000001</v>
      </c>
    </row>
    <row r="462" spans="1:7" ht="39.6" hidden="1">
      <c r="A462" s="24" t="s">
        <v>472</v>
      </c>
      <c r="B462" s="6" t="s">
        <v>471</v>
      </c>
      <c r="C462" s="14"/>
      <c r="D462" s="38">
        <v>0</v>
      </c>
      <c r="E462" s="38"/>
      <c r="F462" s="89">
        <f t="shared" ref="F462:G462" si="234">F463</f>
        <v>4936.6000000000004</v>
      </c>
      <c r="G462" s="89">
        <f t="shared" si="234"/>
        <v>4939.6000000000004</v>
      </c>
    </row>
    <row r="463" spans="1:7" hidden="1">
      <c r="A463" s="24" t="s">
        <v>408</v>
      </c>
      <c r="B463" s="6" t="s">
        <v>471</v>
      </c>
      <c r="C463" s="6" t="s">
        <v>12</v>
      </c>
      <c r="D463" s="38">
        <v>0</v>
      </c>
      <c r="E463" s="38"/>
      <c r="F463" s="82">
        <v>4936.6000000000004</v>
      </c>
      <c r="G463" s="82">
        <v>4939.6000000000004</v>
      </c>
    </row>
    <row r="464" spans="1:7">
      <c r="A464" s="8" t="s">
        <v>297</v>
      </c>
      <c r="B464" s="6" t="s">
        <v>298</v>
      </c>
      <c r="C464" s="6"/>
      <c r="D464" s="38"/>
      <c r="E464" s="38"/>
      <c r="F464" s="82">
        <f>F465+F466</f>
        <v>85.4</v>
      </c>
      <c r="G464" s="82">
        <f>G465+G466</f>
        <v>270.60000000000002</v>
      </c>
    </row>
    <row r="465" spans="1:7" ht="26.4">
      <c r="A465" s="24" t="s">
        <v>392</v>
      </c>
      <c r="B465" s="6" t="s">
        <v>298</v>
      </c>
      <c r="C465" s="6" t="s">
        <v>26</v>
      </c>
      <c r="D465" s="38">
        <v>0</v>
      </c>
      <c r="E465" s="38"/>
      <c r="F465" s="82">
        <v>17.5</v>
      </c>
      <c r="G465" s="82">
        <v>17.5</v>
      </c>
    </row>
    <row r="466" spans="1:7">
      <c r="A466" s="8" t="s">
        <v>252</v>
      </c>
      <c r="B466" s="6" t="s">
        <v>298</v>
      </c>
      <c r="C466" s="6" t="s">
        <v>253</v>
      </c>
      <c r="D466" s="17">
        <v>88.3</v>
      </c>
      <c r="E466" s="38">
        <v>100</v>
      </c>
      <c r="F466" s="72">
        <v>67.900000000000006</v>
      </c>
      <c r="G466" s="72">
        <v>253.1</v>
      </c>
    </row>
    <row r="467" spans="1:7" ht="92.4" hidden="1">
      <c r="A467" s="24" t="s">
        <v>496</v>
      </c>
      <c r="B467" s="23" t="s">
        <v>298</v>
      </c>
      <c r="C467" s="23" t="s">
        <v>497</v>
      </c>
      <c r="D467" s="17"/>
      <c r="E467" s="38"/>
      <c r="F467" s="72"/>
      <c r="G467" s="72">
        <v>0</v>
      </c>
    </row>
    <row r="468" spans="1:7">
      <c r="A468" s="24" t="s">
        <v>265</v>
      </c>
      <c r="B468" s="23" t="s">
        <v>428</v>
      </c>
      <c r="C468" s="23"/>
      <c r="D468" s="38">
        <f t="shared" ref="D468:G468" si="235">D469</f>
        <v>10</v>
      </c>
      <c r="E468" s="38">
        <f t="shared" si="235"/>
        <v>0</v>
      </c>
      <c r="F468" s="82">
        <f t="shared" si="235"/>
        <v>10</v>
      </c>
      <c r="G468" s="82">
        <f t="shared" si="235"/>
        <v>21.3</v>
      </c>
    </row>
    <row r="469" spans="1:7" ht="26.4">
      <c r="A469" s="24" t="s">
        <v>392</v>
      </c>
      <c r="B469" s="23" t="s">
        <v>428</v>
      </c>
      <c r="C469" s="23" t="s">
        <v>26</v>
      </c>
      <c r="D469" s="17">
        <v>10</v>
      </c>
      <c r="E469" s="38">
        <v>0</v>
      </c>
      <c r="F469" s="72">
        <v>10</v>
      </c>
      <c r="G469" s="72">
        <v>21.3</v>
      </c>
    </row>
    <row r="470" spans="1:7" ht="26.4" hidden="1">
      <c r="A470" s="24" t="s">
        <v>396</v>
      </c>
      <c r="B470" s="23" t="s">
        <v>397</v>
      </c>
      <c r="C470" s="23"/>
      <c r="D470" s="38">
        <f t="shared" ref="D470:G470" si="236">D471</f>
        <v>172.86250000000001</v>
      </c>
      <c r="E470" s="38">
        <f t="shared" si="236"/>
        <v>172.86250000000001</v>
      </c>
      <c r="F470" s="82">
        <f t="shared" si="236"/>
        <v>172.9</v>
      </c>
      <c r="G470" s="82">
        <f t="shared" si="236"/>
        <v>172.9</v>
      </c>
    </row>
    <row r="471" spans="1:7" hidden="1">
      <c r="A471" s="24" t="s">
        <v>387</v>
      </c>
      <c r="B471" s="23" t="s">
        <v>397</v>
      </c>
      <c r="C471" s="23" t="s">
        <v>253</v>
      </c>
      <c r="D471" s="17">
        <v>172.86250000000001</v>
      </c>
      <c r="E471" s="38">
        <v>172.86250000000001</v>
      </c>
      <c r="F471" s="72">
        <v>172.9</v>
      </c>
      <c r="G471" s="72">
        <v>172.9</v>
      </c>
    </row>
    <row r="472" spans="1:7">
      <c r="A472" s="4" t="s">
        <v>299</v>
      </c>
      <c r="B472" s="5" t="s">
        <v>300</v>
      </c>
      <c r="C472" s="6"/>
      <c r="D472" s="38">
        <f t="shared" ref="D472:G472" si="237">D473</f>
        <v>800</v>
      </c>
      <c r="E472" s="38">
        <f t="shared" si="237"/>
        <v>800</v>
      </c>
      <c r="F472" s="82">
        <f t="shared" si="237"/>
        <v>2662.4</v>
      </c>
      <c r="G472" s="82">
        <f t="shared" si="237"/>
        <v>1252.4000000000001</v>
      </c>
    </row>
    <row r="473" spans="1:7" ht="26.4">
      <c r="A473" s="4" t="s">
        <v>25</v>
      </c>
      <c r="B473" s="5" t="s">
        <v>300</v>
      </c>
      <c r="C473" s="6" t="s">
        <v>26</v>
      </c>
      <c r="D473" s="17">
        <v>800</v>
      </c>
      <c r="E473" s="38">
        <v>800</v>
      </c>
      <c r="F473" s="72">
        <v>2662.4</v>
      </c>
      <c r="G473" s="72">
        <v>1252.4000000000001</v>
      </c>
    </row>
    <row r="474" spans="1:7" ht="26.4" hidden="1">
      <c r="A474" s="24" t="s">
        <v>398</v>
      </c>
      <c r="B474" s="23" t="s">
        <v>399</v>
      </c>
      <c r="C474" s="23"/>
      <c r="D474" s="38">
        <f t="shared" ref="D474:G474" si="238">D475</f>
        <v>500</v>
      </c>
      <c r="E474" s="38">
        <f t="shared" si="238"/>
        <v>500</v>
      </c>
      <c r="F474" s="82">
        <f t="shared" si="238"/>
        <v>492.5</v>
      </c>
      <c r="G474" s="82">
        <f t="shared" si="238"/>
        <v>492.5</v>
      </c>
    </row>
    <row r="475" spans="1:7" ht="26.4" hidden="1">
      <c r="A475" s="24" t="s">
        <v>392</v>
      </c>
      <c r="B475" s="23" t="s">
        <v>399</v>
      </c>
      <c r="C475" s="23" t="s">
        <v>26</v>
      </c>
      <c r="D475" s="17">
        <v>500</v>
      </c>
      <c r="E475" s="38">
        <v>500</v>
      </c>
      <c r="F475" s="72">
        <v>492.5</v>
      </c>
      <c r="G475" s="72">
        <v>492.5</v>
      </c>
    </row>
    <row r="476" spans="1:7">
      <c r="A476" s="4" t="s">
        <v>105</v>
      </c>
      <c r="B476" s="5" t="s">
        <v>301</v>
      </c>
      <c r="C476" s="6"/>
      <c r="D476" s="38">
        <f t="shared" ref="D476" si="239">D477+D478+D479</f>
        <v>3620.8</v>
      </c>
      <c r="E476" s="38">
        <f t="shared" ref="E476" si="240">E477+E478+E479</f>
        <v>3620.8</v>
      </c>
      <c r="F476" s="82">
        <f t="shared" ref="F476:G476" si="241">F477+F478+F479</f>
        <v>3858.6000000000004</v>
      </c>
      <c r="G476" s="82">
        <f t="shared" si="241"/>
        <v>4269.1000000000004</v>
      </c>
    </row>
    <row r="477" spans="1:7" ht="26.4">
      <c r="A477" s="4" t="s">
        <v>49</v>
      </c>
      <c r="B477" s="5" t="s">
        <v>301</v>
      </c>
      <c r="C477" s="6" t="s">
        <v>50</v>
      </c>
      <c r="D477" s="17">
        <v>3390</v>
      </c>
      <c r="E477" s="38">
        <v>3390</v>
      </c>
      <c r="F477" s="72">
        <v>3627.8</v>
      </c>
      <c r="G477" s="72">
        <v>4038.3</v>
      </c>
    </row>
    <row r="478" spans="1:7" ht="26.4" hidden="1">
      <c r="A478" s="4" t="s">
        <v>25</v>
      </c>
      <c r="B478" s="5" t="s">
        <v>301</v>
      </c>
      <c r="C478" s="6" t="s">
        <v>26</v>
      </c>
      <c r="D478" s="17">
        <v>216.8</v>
      </c>
      <c r="E478" s="38">
        <v>225.8</v>
      </c>
      <c r="F478" s="72">
        <v>215.5</v>
      </c>
      <c r="G478" s="72">
        <v>215.5</v>
      </c>
    </row>
    <row r="479" spans="1:7" hidden="1">
      <c r="A479" s="4" t="s">
        <v>21</v>
      </c>
      <c r="B479" s="5" t="s">
        <v>301</v>
      </c>
      <c r="C479" s="6" t="s">
        <v>22</v>
      </c>
      <c r="D479" s="17">
        <v>14</v>
      </c>
      <c r="E479" s="38">
        <v>5</v>
      </c>
      <c r="F479" s="72">
        <v>15.3</v>
      </c>
      <c r="G479" s="72">
        <v>15.3</v>
      </c>
    </row>
    <row r="480" spans="1:7" hidden="1">
      <c r="A480" s="4" t="s">
        <v>302</v>
      </c>
      <c r="B480" s="5" t="s">
        <v>303</v>
      </c>
      <c r="C480" s="6"/>
      <c r="D480" s="38">
        <f t="shared" ref="D480:G480" si="242">D481</f>
        <v>20.5</v>
      </c>
      <c r="E480" s="38">
        <f t="shared" si="242"/>
        <v>20.5</v>
      </c>
      <c r="F480" s="82">
        <f t="shared" si="242"/>
        <v>20.5</v>
      </c>
      <c r="G480" s="82">
        <f t="shared" si="242"/>
        <v>20.5</v>
      </c>
    </row>
    <row r="481" spans="1:7" ht="26.4" hidden="1">
      <c r="A481" s="4" t="s">
        <v>25</v>
      </c>
      <c r="B481" s="5" t="s">
        <v>303</v>
      </c>
      <c r="C481" s="6" t="s">
        <v>26</v>
      </c>
      <c r="D481" s="17">
        <v>20.5</v>
      </c>
      <c r="E481" s="39">
        <v>20.5</v>
      </c>
      <c r="F481" s="72">
        <v>20.5</v>
      </c>
      <c r="G481" s="72">
        <v>20.5</v>
      </c>
    </row>
    <row r="482" spans="1:7" ht="66" hidden="1">
      <c r="A482" s="12" t="s">
        <v>304</v>
      </c>
      <c r="B482" s="13" t="s">
        <v>305</v>
      </c>
      <c r="C482" s="19"/>
      <c r="D482" s="21">
        <f t="shared" ref="D482:G482" si="243">D483</f>
        <v>764</v>
      </c>
      <c r="E482" s="21">
        <f t="shared" si="243"/>
        <v>764</v>
      </c>
      <c r="F482" s="100">
        <f t="shared" si="243"/>
        <v>764</v>
      </c>
      <c r="G482" s="100">
        <f t="shared" si="243"/>
        <v>764</v>
      </c>
    </row>
    <row r="483" spans="1:7" ht="52.8" hidden="1">
      <c r="A483" s="12" t="s">
        <v>306</v>
      </c>
      <c r="B483" s="13" t="s">
        <v>307</v>
      </c>
      <c r="C483" s="19"/>
      <c r="D483" s="21">
        <f t="shared" ref="D483:G483" si="244">D484</f>
        <v>764</v>
      </c>
      <c r="E483" s="21">
        <f t="shared" si="244"/>
        <v>764</v>
      </c>
      <c r="F483" s="100">
        <f t="shared" si="244"/>
        <v>764</v>
      </c>
      <c r="G483" s="100">
        <f t="shared" si="244"/>
        <v>764</v>
      </c>
    </row>
    <row r="484" spans="1:7" ht="39.6" hidden="1">
      <c r="A484" s="4" t="s">
        <v>308</v>
      </c>
      <c r="B484" s="5" t="s">
        <v>309</v>
      </c>
      <c r="C484" s="20"/>
      <c r="D484" s="22">
        <f t="shared" ref="D484:G484" si="245">D485</f>
        <v>764</v>
      </c>
      <c r="E484" s="22">
        <f t="shared" si="245"/>
        <v>764</v>
      </c>
      <c r="F484" s="79">
        <f t="shared" si="245"/>
        <v>764</v>
      </c>
      <c r="G484" s="79">
        <f t="shared" si="245"/>
        <v>764</v>
      </c>
    </row>
    <row r="485" spans="1:7" ht="39.6" hidden="1">
      <c r="A485" s="4" t="s">
        <v>310</v>
      </c>
      <c r="B485" s="5" t="s">
        <v>309</v>
      </c>
      <c r="C485" s="20" t="s">
        <v>311</v>
      </c>
      <c r="D485" s="22">
        <v>764</v>
      </c>
      <c r="E485" s="55">
        <v>764</v>
      </c>
      <c r="F485" s="79">
        <v>764</v>
      </c>
      <c r="G485" s="79">
        <v>764</v>
      </c>
    </row>
    <row r="486" spans="1:7" ht="39.6" hidden="1">
      <c r="A486" s="12" t="s">
        <v>312</v>
      </c>
      <c r="B486" s="13" t="s">
        <v>313</v>
      </c>
      <c r="C486" s="14"/>
      <c r="D486" s="35">
        <f t="shared" ref="D486" si="246">D487+D489</f>
        <v>36</v>
      </c>
      <c r="E486" s="35">
        <f t="shared" ref="E486" si="247">E487+E489</f>
        <v>36</v>
      </c>
      <c r="F486" s="95">
        <f t="shared" ref="F486:G486" si="248">F487+F489</f>
        <v>36</v>
      </c>
      <c r="G486" s="95">
        <f t="shared" si="248"/>
        <v>36</v>
      </c>
    </row>
    <row r="487" spans="1:7" ht="26.4" hidden="1">
      <c r="A487" s="4" t="s">
        <v>314</v>
      </c>
      <c r="B487" s="5" t="s">
        <v>315</v>
      </c>
      <c r="C487" s="6"/>
      <c r="D487" s="29">
        <f t="shared" ref="D487:G487" si="249">D488</f>
        <v>26</v>
      </c>
      <c r="E487" s="29">
        <f t="shared" si="249"/>
        <v>26</v>
      </c>
      <c r="F487" s="89">
        <f t="shared" si="249"/>
        <v>26</v>
      </c>
      <c r="G487" s="89">
        <f t="shared" si="249"/>
        <v>26</v>
      </c>
    </row>
    <row r="488" spans="1:7" ht="26.4" hidden="1">
      <c r="A488" s="4" t="s">
        <v>25</v>
      </c>
      <c r="B488" s="5" t="s">
        <v>315</v>
      </c>
      <c r="C488" s="6" t="s">
        <v>26</v>
      </c>
      <c r="D488" s="29">
        <v>26</v>
      </c>
      <c r="E488" s="48">
        <v>26</v>
      </c>
      <c r="F488" s="89">
        <v>26</v>
      </c>
      <c r="G488" s="89">
        <v>26</v>
      </c>
    </row>
    <row r="489" spans="1:7" ht="26.4" hidden="1">
      <c r="A489" s="4" t="s">
        <v>316</v>
      </c>
      <c r="B489" s="5" t="s">
        <v>317</v>
      </c>
      <c r="C489" s="6"/>
      <c r="D489" s="29">
        <f t="shared" ref="D489:G489" si="250">D490</f>
        <v>10</v>
      </c>
      <c r="E489" s="29">
        <f t="shared" si="250"/>
        <v>10</v>
      </c>
      <c r="F489" s="89">
        <f t="shared" si="250"/>
        <v>10</v>
      </c>
      <c r="G489" s="89">
        <f t="shared" si="250"/>
        <v>10</v>
      </c>
    </row>
    <row r="490" spans="1:7" ht="26.4" hidden="1">
      <c r="A490" s="4" t="s">
        <v>25</v>
      </c>
      <c r="B490" s="5" t="s">
        <v>317</v>
      </c>
      <c r="C490" s="6" t="s">
        <v>26</v>
      </c>
      <c r="D490" s="29">
        <v>10</v>
      </c>
      <c r="E490" s="48">
        <v>10</v>
      </c>
      <c r="F490" s="89">
        <v>10</v>
      </c>
      <c r="G490" s="89">
        <v>10</v>
      </c>
    </row>
    <row r="491" spans="1:7" ht="26.4">
      <c r="A491" s="12" t="s">
        <v>318</v>
      </c>
      <c r="B491" s="13" t="s">
        <v>319</v>
      </c>
      <c r="C491" s="14"/>
      <c r="D491" s="36">
        <f t="shared" ref="D491" si="251">D492+D499</f>
        <v>8736.2000000000007</v>
      </c>
      <c r="E491" s="36">
        <f t="shared" ref="E491" si="252">E492+E499</f>
        <v>8736.2000000000007</v>
      </c>
      <c r="F491" s="96">
        <f t="shared" ref="F491:G491" si="253">F492+F499</f>
        <v>9446.0000000000018</v>
      </c>
      <c r="G491" s="96">
        <f t="shared" si="253"/>
        <v>9553.2000000000007</v>
      </c>
    </row>
    <row r="492" spans="1:7" ht="39.6">
      <c r="A492" s="12" t="s">
        <v>320</v>
      </c>
      <c r="B492" s="13" t="s">
        <v>321</v>
      </c>
      <c r="C492" s="14"/>
      <c r="D492" s="36">
        <f t="shared" ref="D492" si="254">D493+D495</f>
        <v>8617</v>
      </c>
      <c r="E492" s="36">
        <f t="shared" ref="E492" si="255">E493+E495</f>
        <v>8617</v>
      </c>
      <c r="F492" s="96">
        <f t="shared" ref="F492:G492" si="256">F493+F495</f>
        <v>8906.8000000000011</v>
      </c>
      <c r="G492" s="96">
        <f t="shared" si="256"/>
        <v>9014</v>
      </c>
    </row>
    <row r="493" spans="1:7" ht="26.4" hidden="1">
      <c r="A493" s="4" t="s">
        <v>322</v>
      </c>
      <c r="B493" s="5" t="s">
        <v>323</v>
      </c>
      <c r="C493" s="6"/>
      <c r="D493" s="29">
        <f t="shared" ref="D493:G493" si="257">D494</f>
        <v>130</v>
      </c>
      <c r="E493" s="29">
        <f t="shared" si="257"/>
        <v>130</v>
      </c>
      <c r="F493" s="89">
        <f t="shared" si="257"/>
        <v>130</v>
      </c>
      <c r="G493" s="89">
        <f t="shared" si="257"/>
        <v>130</v>
      </c>
    </row>
    <row r="494" spans="1:7" hidden="1">
      <c r="A494" s="4" t="s">
        <v>324</v>
      </c>
      <c r="B494" s="5" t="s">
        <v>323</v>
      </c>
      <c r="C494" s="6" t="s">
        <v>325</v>
      </c>
      <c r="D494" s="29">
        <v>130</v>
      </c>
      <c r="E494" s="48">
        <v>130</v>
      </c>
      <c r="F494" s="89">
        <v>130</v>
      </c>
      <c r="G494" s="89">
        <v>130</v>
      </c>
    </row>
    <row r="495" spans="1:7">
      <c r="A495" s="4" t="s">
        <v>105</v>
      </c>
      <c r="B495" s="5" t="s">
        <v>326</v>
      </c>
      <c r="C495" s="6"/>
      <c r="D495" s="29">
        <f t="shared" ref="D495" si="258">D496+D497+D498</f>
        <v>8487</v>
      </c>
      <c r="E495" s="29">
        <f t="shared" ref="E495" si="259">E496+E497+E498</f>
        <v>8487</v>
      </c>
      <c r="F495" s="89">
        <f t="shared" ref="F495:G495" si="260">F496+F497+F498</f>
        <v>8776.8000000000011</v>
      </c>
      <c r="G495" s="89">
        <f t="shared" si="260"/>
        <v>8884</v>
      </c>
    </row>
    <row r="496" spans="1:7" ht="26.4">
      <c r="A496" s="4" t="s">
        <v>49</v>
      </c>
      <c r="B496" s="5" t="s">
        <v>326</v>
      </c>
      <c r="C496" s="6" t="s">
        <v>50</v>
      </c>
      <c r="D496" s="29">
        <v>8214.4</v>
      </c>
      <c r="E496" s="48">
        <v>8214.4</v>
      </c>
      <c r="F496" s="89">
        <v>8504.2000000000007</v>
      </c>
      <c r="G496" s="89">
        <v>8611.4</v>
      </c>
    </row>
    <row r="497" spans="1:7" ht="26.4">
      <c r="A497" s="4" t="s">
        <v>25</v>
      </c>
      <c r="B497" s="5" t="s">
        <v>326</v>
      </c>
      <c r="C497" s="6" t="s">
        <v>26</v>
      </c>
      <c r="D497" s="29">
        <v>266.60000000000002</v>
      </c>
      <c r="E497" s="48">
        <v>266.60000000000002</v>
      </c>
      <c r="F497" s="89">
        <v>266.60000000000002</v>
      </c>
      <c r="G497" s="89">
        <v>271.89999999999998</v>
      </c>
    </row>
    <row r="498" spans="1:7">
      <c r="A498" s="4" t="s">
        <v>21</v>
      </c>
      <c r="B498" s="5" t="s">
        <v>326</v>
      </c>
      <c r="C498" s="6" t="s">
        <v>22</v>
      </c>
      <c r="D498" s="29">
        <v>6</v>
      </c>
      <c r="E498" s="48">
        <v>6</v>
      </c>
      <c r="F498" s="89">
        <v>6</v>
      </c>
      <c r="G498" s="89">
        <v>0.7</v>
      </c>
    </row>
    <row r="499" spans="1:7" ht="26.4">
      <c r="A499" s="12" t="s">
        <v>414</v>
      </c>
      <c r="B499" s="13" t="s">
        <v>327</v>
      </c>
      <c r="C499" s="14"/>
      <c r="D499" s="36">
        <f t="shared" ref="D499" si="261">D500+D504+D508+D510+D512</f>
        <v>119.2</v>
      </c>
      <c r="E499" s="36">
        <f t="shared" ref="E499" si="262">E500+E504+E508+E510+E512</f>
        <v>119.2</v>
      </c>
      <c r="F499" s="96">
        <f>F500+F502+F504+F506+F508+F510+F512+F514</f>
        <v>539.20000000000005</v>
      </c>
      <c r="G499" s="96">
        <f>G500+G502+G504+G506+G508+G510+G512+G514</f>
        <v>539.20000000000005</v>
      </c>
    </row>
    <row r="500" spans="1:7">
      <c r="A500" s="4" t="s">
        <v>328</v>
      </c>
      <c r="B500" s="5" t="s">
        <v>329</v>
      </c>
      <c r="C500" s="6"/>
      <c r="D500" s="29">
        <f t="shared" ref="D500:G502" si="263">D501</f>
        <v>40</v>
      </c>
      <c r="E500" s="29">
        <f t="shared" si="263"/>
        <v>40</v>
      </c>
      <c r="F500" s="89">
        <f t="shared" si="263"/>
        <v>40</v>
      </c>
      <c r="G500" s="89">
        <f t="shared" si="263"/>
        <v>40.700000000000003</v>
      </c>
    </row>
    <row r="501" spans="1:7" ht="26.4">
      <c r="A501" s="4" t="s">
        <v>25</v>
      </c>
      <c r="B501" s="5" t="s">
        <v>329</v>
      </c>
      <c r="C501" s="6" t="s">
        <v>26</v>
      </c>
      <c r="D501" s="29">
        <v>40</v>
      </c>
      <c r="E501" s="48">
        <v>40</v>
      </c>
      <c r="F501" s="89">
        <v>40</v>
      </c>
      <c r="G501" s="89">
        <v>40.700000000000003</v>
      </c>
    </row>
    <row r="502" spans="1:7" hidden="1">
      <c r="A502" s="32" t="s">
        <v>498</v>
      </c>
      <c r="B502" s="33" t="s">
        <v>499</v>
      </c>
      <c r="C502" s="33"/>
      <c r="D502" s="29"/>
      <c r="E502" s="48"/>
      <c r="F502" s="89">
        <f t="shared" si="263"/>
        <v>149</v>
      </c>
      <c r="G502" s="89">
        <f t="shared" si="263"/>
        <v>149</v>
      </c>
    </row>
    <row r="503" spans="1:7" ht="26.4" hidden="1">
      <c r="A503" s="32" t="s">
        <v>392</v>
      </c>
      <c r="B503" s="33" t="s">
        <v>499</v>
      </c>
      <c r="C503" s="33" t="s">
        <v>26</v>
      </c>
      <c r="D503" s="29"/>
      <c r="E503" s="48"/>
      <c r="F503" s="89">
        <v>149</v>
      </c>
      <c r="G503" s="89">
        <v>149</v>
      </c>
    </row>
    <row r="504" spans="1:7" ht="39.6" hidden="1">
      <c r="A504" s="4" t="s">
        <v>330</v>
      </c>
      <c r="B504" s="5" t="s">
        <v>331</v>
      </c>
      <c r="C504" s="6"/>
      <c r="D504" s="29">
        <f t="shared" ref="D504:G506" si="264">D505</f>
        <v>34</v>
      </c>
      <c r="E504" s="29">
        <f t="shared" si="264"/>
        <v>34</v>
      </c>
      <c r="F504" s="89">
        <f t="shared" si="264"/>
        <v>34</v>
      </c>
      <c r="G504" s="89">
        <f t="shared" si="264"/>
        <v>34</v>
      </c>
    </row>
    <row r="505" spans="1:7" ht="26.4" hidden="1">
      <c r="A505" s="4" t="s">
        <v>25</v>
      </c>
      <c r="B505" s="5" t="s">
        <v>331</v>
      </c>
      <c r="C505" s="6" t="s">
        <v>26</v>
      </c>
      <c r="D505" s="29">
        <v>34</v>
      </c>
      <c r="E505" s="48">
        <v>34</v>
      </c>
      <c r="F505" s="89">
        <v>34</v>
      </c>
      <c r="G505" s="89">
        <v>34</v>
      </c>
    </row>
    <row r="506" spans="1:7" ht="52.8" hidden="1">
      <c r="A506" s="32" t="s">
        <v>500</v>
      </c>
      <c r="B506" s="33" t="s">
        <v>501</v>
      </c>
      <c r="C506" s="33"/>
      <c r="D506" s="29"/>
      <c r="E506" s="48"/>
      <c r="F506" s="89">
        <f t="shared" si="264"/>
        <v>50</v>
      </c>
      <c r="G506" s="89">
        <f t="shared" si="264"/>
        <v>50</v>
      </c>
    </row>
    <row r="507" spans="1:7" ht="26.4" hidden="1">
      <c r="A507" s="32" t="s">
        <v>392</v>
      </c>
      <c r="B507" s="33" t="s">
        <v>501</v>
      </c>
      <c r="C507" s="33" t="s">
        <v>26</v>
      </c>
      <c r="D507" s="29"/>
      <c r="E507" s="48"/>
      <c r="F507" s="89">
        <v>50</v>
      </c>
      <c r="G507" s="89">
        <v>50</v>
      </c>
    </row>
    <row r="508" spans="1:7" ht="26.4">
      <c r="A508" s="4" t="s">
        <v>332</v>
      </c>
      <c r="B508" s="5" t="s">
        <v>333</v>
      </c>
      <c r="C508" s="6"/>
      <c r="D508" s="29">
        <f t="shared" ref="D508:G508" si="265">D509</f>
        <v>39.200000000000003</v>
      </c>
      <c r="E508" s="29">
        <f t="shared" si="265"/>
        <v>39.200000000000003</v>
      </c>
      <c r="F508" s="89">
        <f t="shared" si="265"/>
        <v>39.200000000000003</v>
      </c>
      <c r="G508" s="89">
        <f t="shared" si="265"/>
        <v>38.5</v>
      </c>
    </row>
    <row r="509" spans="1:7" ht="26.4">
      <c r="A509" s="4" t="s">
        <v>25</v>
      </c>
      <c r="B509" s="5" t="s">
        <v>333</v>
      </c>
      <c r="C509" s="6" t="s">
        <v>26</v>
      </c>
      <c r="D509" s="29">
        <v>39.200000000000003</v>
      </c>
      <c r="E509" s="48">
        <v>39.200000000000003</v>
      </c>
      <c r="F509" s="89">
        <v>39.200000000000003</v>
      </c>
      <c r="G509" s="89">
        <v>38.5</v>
      </c>
    </row>
    <row r="510" spans="1:7" ht="26.4" hidden="1">
      <c r="A510" s="4" t="s">
        <v>334</v>
      </c>
      <c r="B510" s="5" t="s">
        <v>335</v>
      </c>
      <c r="C510" s="6"/>
      <c r="D510" s="29">
        <f t="shared" ref="D510:G510" si="266">D511</f>
        <v>3</v>
      </c>
      <c r="E510" s="29">
        <f t="shared" si="266"/>
        <v>3</v>
      </c>
      <c r="F510" s="89">
        <f t="shared" si="266"/>
        <v>3</v>
      </c>
      <c r="G510" s="89">
        <f t="shared" si="266"/>
        <v>3</v>
      </c>
    </row>
    <row r="511" spans="1:7" ht="26.4" hidden="1">
      <c r="A511" s="4" t="s">
        <v>25</v>
      </c>
      <c r="B511" s="5" t="s">
        <v>335</v>
      </c>
      <c r="C511" s="6" t="s">
        <v>26</v>
      </c>
      <c r="D511" s="29">
        <v>3</v>
      </c>
      <c r="E511" s="48">
        <v>3</v>
      </c>
      <c r="F511" s="89">
        <v>3</v>
      </c>
      <c r="G511" s="89">
        <v>3</v>
      </c>
    </row>
    <row r="512" spans="1:7" ht="39.6" hidden="1">
      <c r="A512" s="4" t="s">
        <v>336</v>
      </c>
      <c r="B512" s="5" t="s">
        <v>337</v>
      </c>
      <c r="C512" s="6"/>
      <c r="D512" s="29">
        <f t="shared" ref="D512:G512" si="267">D513</f>
        <v>3</v>
      </c>
      <c r="E512" s="29">
        <f t="shared" si="267"/>
        <v>3</v>
      </c>
      <c r="F512" s="89">
        <f t="shared" si="267"/>
        <v>3</v>
      </c>
      <c r="G512" s="89">
        <f t="shared" si="267"/>
        <v>3</v>
      </c>
    </row>
    <row r="513" spans="1:7" ht="26.4" hidden="1">
      <c r="A513" s="4" t="s">
        <v>25</v>
      </c>
      <c r="B513" s="5" t="s">
        <v>337</v>
      </c>
      <c r="C513" s="6" t="s">
        <v>26</v>
      </c>
      <c r="D513" s="29">
        <v>3</v>
      </c>
      <c r="E513" s="48">
        <v>3</v>
      </c>
      <c r="F513" s="89">
        <v>3</v>
      </c>
      <c r="G513" s="89">
        <v>3</v>
      </c>
    </row>
    <row r="514" spans="1:7" ht="52.8" hidden="1">
      <c r="A514" s="32" t="s">
        <v>502</v>
      </c>
      <c r="B514" s="33" t="s">
        <v>503</v>
      </c>
      <c r="C514" s="33"/>
      <c r="D514" s="29"/>
      <c r="E514" s="48"/>
      <c r="F514" s="89">
        <f>F515</f>
        <v>221</v>
      </c>
      <c r="G514" s="89">
        <f>G515</f>
        <v>221</v>
      </c>
    </row>
    <row r="515" spans="1:7" ht="26.4" hidden="1">
      <c r="A515" s="32" t="s">
        <v>504</v>
      </c>
      <c r="B515" s="33" t="s">
        <v>503</v>
      </c>
      <c r="C515" s="33" t="s">
        <v>50</v>
      </c>
      <c r="D515" s="29"/>
      <c r="E515" s="48"/>
      <c r="F515" s="89">
        <v>221</v>
      </c>
      <c r="G515" s="89">
        <v>221</v>
      </c>
    </row>
    <row r="516" spans="1:7" ht="26.4">
      <c r="A516" s="12" t="s">
        <v>338</v>
      </c>
      <c r="B516" s="13" t="s">
        <v>339</v>
      </c>
      <c r="C516" s="14"/>
      <c r="D516" s="43">
        <f t="shared" ref="D516" si="268">D517+D519+D522+D524+D526+D528+D530+D532</f>
        <v>13879.8</v>
      </c>
      <c r="E516" s="43">
        <f t="shared" ref="E516" si="269">E517+E519+E522+E524+E526+E528+E530+E532</f>
        <v>12739.8</v>
      </c>
      <c r="F516" s="83">
        <f>F517+F519+F522+F524+F526+F528+F530+F532+F536</f>
        <v>14152.400000000001</v>
      </c>
      <c r="G516" s="83">
        <f>G517+G519+G522+G524+G526+G528+G530+G532+G536</f>
        <v>13241.1</v>
      </c>
    </row>
    <row r="517" spans="1:7" ht="39.6" hidden="1">
      <c r="A517" s="24" t="s">
        <v>429</v>
      </c>
      <c r="B517" s="23" t="s">
        <v>430</v>
      </c>
      <c r="C517" s="23"/>
      <c r="D517" s="44">
        <f t="shared" ref="D517:G517" si="270">D518</f>
        <v>1140</v>
      </c>
      <c r="E517" s="44">
        <f t="shared" si="270"/>
        <v>0</v>
      </c>
      <c r="F517" s="84">
        <f t="shared" si="270"/>
        <v>1140</v>
      </c>
      <c r="G517" s="84">
        <f t="shared" si="270"/>
        <v>1140</v>
      </c>
    </row>
    <row r="518" spans="1:7" ht="26.4" hidden="1">
      <c r="A518" s="24" t="s">
        <v>392</v>
      </c>
      <c r="B518" s="23" t="s">
        <v>430</v>
      </c>
      <c r="C518" s="23" t="s">
        <v>26</v>
      </c>
      <c r="D518" s="17">
        <v>1140</v>
      </c>
      <c r="E518" s="44">
        <v>0</v>
      </c>
      <c r="F518" s="72">
        <v>1140</v>
      </c>
      <c r="G518" s="72">
        <v>1140</v>
      </c>
    </row>
    <row r="519" spans="1:7">
      <c r="A519" s="4" t="s">
        <v>340</v>
      </c>
      <c r="B519" s="5" t="s">
        <v>341</v>
      </c>
      <c r="C519" s="6"/>
      <c r="D519" s="17">
        <f>D520+D521</f>
        <v>107.8</v>
      </c>
      <c r="E519" s="44">
        <v>107.8</v>
      </c>
      <c r="F519" s="72">
        <f>F520+F521</f>
        <v>287.8</v>
      </c>
      <c r="G519" s="72">
        <f>G520+G521</f>
        <v>373.8</v>
      </c>
    </row>
    <row r="520" spans="1:7" ht="26.4">
      <c r="A520" s="4" t="s">
        <v>25</v>
      </c>
      <c r="B520" s="5" t="s">
        <v>341</v>
      </c>
      <c r="C520" s="6" t="s">
        <v>26</v>
      </c>
      <c r="D520" s="17">
        <v>72.8</v>
      </c>
      <c r="E520" s="44">
        <v>107.8</v>
      </c>
      <c r="F520" s="72">
        <v>252.8</v>
      </c>
      <c r="G520" s="72">
        <v>338.8</v>
      </c>
    </row>
    <row r="521" spans="1:7">
      <c r="A521" s="24" t="s">
        <v>384</v>
      </c>
      <c r="B521" s="23" t="s">
        <v>341</v>
      </c>
      <c r="C521" s="23" t="s">
        <v>243</v>
      </c>
      <c r="D521" s="17">
        <v>35</v>
      </c>
      <c r="E521" s="44">
        <v>0</v>
      </c>
      <c r="F521" s="72">
        <v>35</v>
      </c>
      <c r="G521" s="72">
        <v>35</v>
      </c>
    </row>
    <row r="522" spans="1:7">
      <c r="A522" s="4" t="s">
        <v>342</v>
      </c>
      <c r="B522" s="5" t="s">
        <v>343</v>
      </c>
      <c r="C522" s="6"/>
      <c r="D522" s="44">
        <f t="shared" ref="D522:G522" si="271">D523</f>
        <v>613.70000000000005</v>
      </c>
      <c r="E522" s="44">
        <f t="shared" si="271"/>
        <v>613.70000000000005</v>
      </c>
      <c r="F522" s="84">
        <f t="shared" si="271"/>
        <v>738.7</v>
      </c>
      <c r="G522" s="84">
        <f t="shared" si="271"/>
        <v>426.7</v>
      </c>
    </row>
    <row r="523" spans="1:7" ht="26.4">
      <c r="A523" s="4" t="s">
        <v>25</v>
      </c>
      <c r="B523" s="5" t="s">
        <v>343</v>
      </c>
      <c r="C523" s="6" t="s">
        <v>26</v>
      </c>
      <c r="D523" s="17">
        <v>613.70000000000005</v>
      </c>
      <c r="E523" s="44">
        <v>613.70000000000005</v>
      </c>
      <c r="F523" s="72">
        <v>738.7</v>
      </c>
      <c r="G523" s="72">
        <v>426.7</v>
      </c>
    </row>
    <row r="524" spans="1:7" hidden="1">
      <c r="A524" s="4" t="s">
        <v>342</v>
      </c>
      <c r="B524" s="5" t="s">
        <v>344</v>
      </c>
      <c r="C524" s="6"/>
      <c r="D524" s="44">
        <f t="shared" ref="D524:G524" si="272">D525</f>
        <v>57</v>
      </c>
      <c r="E524" s="44">
        <f t="shared" si="272"/>
        <v>57</v>
      </c>
      <c r="F524" s="84">
        <f t="shared" si="272"/>
        <v>57</v>
      </c>
      <c r="G524" s="84">
        <f t="shared" si="272"/>
        <v>57</v>
      </c>
    </row>
    <row r="525" spans="1:7" ht="26.4" hidden="1">
      <c r="A525" s="4" t="s">
        <v>25</v>
      </c>
      <c r="B525" s="5" t="s">
        <v>344</v>
      </c>
      <c r="C525" s="6" t="s">
        <v>26</v>
      </c>
      <c r="D525" s="17">
        <v>57</v>
      </c>
      <c r="E525" s="44">
        <v>57</v>
      </c>
      <c r="F525" s="72">
        <v>57</v>
      </c>
      <c r="G525" s="72">
        <v>57</v>
      </c>
    </row>
    <row r="526" spans="1:7">
      <c r="A526" s="4" t="s">
        <v>340</v>
      </c>
      <c r="B526" s="5" t="s">
        <v>345</v>
      </c>
      <c r="C526" s="6"/>
      <c r="D526" s="44">
        <f t="shared" ref="D526:G526" si="273">D527</f>
        <v>118</v>
      </c>
      <c r="E526" s="44">
        <f t="shared" si="273"/>
        <v>118</v>
      </c>
      <c r="F526" s="84">
        <f t="shared" si="273"/>
        <v>118</v>
      </c>
      <c r="G526" s="84">
        <f t="shared" si="273"/>
        <v>68.3</v>
      </c>
    </row>
    <row r="527" spans="1:7" ht="26.4">
      <c r="A527" s="4" t="s">
        <v>25</v>
      </c>
      <c r="B527" s="5" t="s">
        <v>345</v>
      </c>
      <c r="C527" s="6" t="s">
        <v>26</v>
      </c>
      <c r="D527" s="17">
        <v>118</v>
      </c>
      <c r="E527" s="44">
        <v>118</v>
      </c>
      <c r="F527" s="72">
        <v>118</v>
      </c>
      <c r="G527" s="72">
        <v>68.3</v>
      </c>
    </row>
    <row r="528" spans="1:7">
      <c r="A528" s="4" t="s">
        <v>302</v>
      </c>
      <c r="B528" s="5" t="s">
        <v>346</v>
      </c>
      <c r="C528" s="6"/>
      <c r="D528" s="44">
        <f t="shared" ref="D528:G528" si="274">D529</f>
        <v>418.1</v>
      </c>
      <c r="E528" s="44">
        <f t="shared" si="274"/>
        <v>418.1</v>
      </c>
      <c r="F528" s="84">
        <f t="shared" si="274"/>
        <v>418.1</v>
      </c>
      <c r="G528" s="84">
        <f t="shared" si="274"/>
        <v>381.8</v>
      </c>
    </row>
    <row r="529" spans="1:7" ht="26.4">
      <c r="A529" s="4" t="s">
        <v>25</v>
      </c>
      <c r="B529" s="5" t="s">
        <v>346</v>
      </c>
      <c r="C529" s="6" t="s">
        <v>26</v>
      </c>
      <c r="D529" s="17">
        <v>418.1</v>
      </c>
      <c r="E529" s="44">
        <v>418.1</v>
      </c>
      <c r="F529" s="72">
        <v>418.1</v>
      </c>
      <c r="G529" s="72">
        <v>381.8</v>
      </c>
    </row>
    <row r="530" spans="1:7" ht="26.4">
      <c r="A530" s="4" t="s">
        <v>347</v>
      </c>
      <c r="B530" s="5" t="s">
        <v>348</v>
      </c>
      <c r="C530" s="6"/>
      <c r="D530" s="44">
        <f t="shared" ref="D530:G530" si="275">D531</f>
        <v>3798</v>
      </c>
      <c r="E530" s="44">
        <f t="shared" si="275"/>
        <v>3798</v>
      </c>
      <c r="F530" s="84">
        <f t="shared" si="275"/>
        <v>3473</v>
      </c>
      <c r="G530" s="84">
        <f t="shared" si="275"/>
        <v>3234.9</v>
      </c>
    </row>
    <row r="531" spans="1:7" ht="26.4">
      <c r="A531" s="4" t="s">
        <v>25</v>
      </c>
      <c r="B531" s="5" t="s">
        <v>348</v>
      </c>
      <c r="C531" s="6" t="s">
        <v>26</v>
      </c>
      <c r="D531" s="17">
        <v>3798</v>
      </c>
      <c r="E531" s="44">
        <v>3798</v>
      </c>
      <c r="F531" s="72">
        <v>3473</v>
      </c>
      <c r="G531" s="72">
        <v>3234.9</v>
      </c>
    </row>
    <row r="532" spans="1:7">
      <c r="A532" s="4" t="s">
        <v>105</v>
      </c>
      <c r="B532" s="5" t="s">
        <v>349</v>
      </c>
      <c r="C532" s="6"/>
      <c r="D532" s="44">
        <f t="shared" ref="D532" si="276">D533+D534+D535</f>
        <v>7627.2</v>
      </c>
      <c r="E532" s="44">
        <f t="shared" ref="E532" si="277">E533+E534+E535</f>
        <v>7627.2</v>
      </c>
      <c r="F532" s="84">
        <f>F533+F534+F535</f>
        <v>7894.8</v>
      </c>
      <c r="G532" s="84">
        <f>G533+G534+G535</f>
        <v>7533.6</v>
      </c>
    </row>
    <row r="533" spans="1:7" ht="26.4">
      <c r="A533" s="4" t="s">
        <v>49</v>
      </c>
      <c r="B533" s="5" t="s">
        <v>349</v>
      </c>
      <c r="C533" s="6" t="s">
        <v>50</v>
      </c>
      <c r="D533" s="17">
        <v>7110.7</v>
      </c>
      <c r="E533" s="44">
        <v>7110.7</v>
      </c>
      <c r="F533" s="72">
        <v>7358.3</v>
      </c>
      <c r="G533" s="72">
        <v>7041.1</v>
      </c>
    </row>
    <row r="534" spans="1:7" ht="26.4">
      <c r="A534" s="4" t="s">
        <v>25</v>
      </c>
      <c r="B534" s="5" t="s">
        <v>349</v>
      </c>
      <c r="C534" s="6" t="s">
        <v>26</v>
      </c>
      <c r="D534" s="17">
        <v>510.5</v>
      </c>
      <c r="E534" s="44">
        <v>510.5</v>
      </c>
      <c r="F534" s="72">
        <v>530.5</v>
      </c>
      <c r="G534" s="72">
        <v>486.5</v>
      </c>
    </row>
    <row r="535" spans="1:7" hidden="1">
      <c r="A535" s="4" t="s">
        <v>21</v>
      </c>
      <c r="B535" s="5" t="s">
        <v>349</v>
      </c>
      <c r="C535" s="6" t="s">
        <v>22</v>
      </c>
      <c r="D535" s="17">
        <v>6</v>
      </c>
      <c r="E535" s="44">
        <v>6</v>
      </c>
      <c r="F535" s="72">
        <v>6</v>
      </c>
      <c r="G535" s="72">
        <v>6</v>
      </c>
    </row>
    <row r="536" spans="1:7" ht="52.8" hidden="1">
      <c r="A536" s="32" t="s">
        <v>519</v>
      </c>
      <c r="B536" s="5" t="s">
        <v>349</v>
      </c>
      <c r="C536" s="6"/>
      <c r="D536" s="17"/>
      <c r="E536" s="44"/>
      <c r="F536" s="72">
        <v>25</v>
      </c>
      <c r="G536" s="72">
        <v>25</v>
      </c>
    </row>
    <row r="537" spans="1:7" hidden="1">
      <c r="A537" s="32" t="s">
        <v>506</v>
      </c>
      <c r="B537" s="5" t="s">
        <v>349</v>
      </c>
      <c r="C537" s="6" t="s">
        <v>243</v>
      </c>
      <c r="D537" s="17"/>
      <c r="E537" s="44"/>
      <c r="F537" s="72">
        <v>25</v>
      </c>
      <c r="G537" s="72">
        <v>25</v>
      </c>
    </row>
    <row r="538" spans="1:7" ht="39.6">
      <c r="A538" s="16" t="s">
        <v>377</v>
      </c>
      <c r="B538" s="14" t="s">
        <v>371</v>
      </c>
      <c r="C538" s="14"/>
      <c r="D538" s="43" t="e">
        <f>D539+D541+D543+D547+D553+D558+D560+D562+D564+#REF!+D567</f>
        <v>#REF!</v>
      </c>
      <c r="E538" s="43">
        <f>E539+E541+E553+E562</f>
        <v>2417.8922000000002</v>
      </c>
      <c r="F538" s="83">
        <f>F539+F541+F543+F547+F553+F558+F560+F562+F564++F567+F551+F556+F549</f>
        <v>42035.299999999996</v>
      </c>
      <c r="G538" s="83">
        <f>G539+G541+G543+G545+G547+G553+G558+G560+G562+G564++G567+G551+G556+G549</f>
        <v>41181.199999999997</v>
      </c>
    </row>
    <row r="539" spans="1:7" ht="39.6">
      <c r="A539" s="24" t="s">
        <v>431</v>
      </c>
      <c r="B539" s="23" t="s">
        <v>432</v>
      </c>
      <c r="C539" s="23"/>
      <c r="D539" s="44">
        <f t="shared" ref="D539:G539" si="278">D540</f>
        <v>1400</v>
      </c>
      <c r="E539" s="44">
        <f t="shared" si="278"/>
        <v>0</v>
      </c>
      <c r="F539" s="84">
        <f t="shared" si="278"/>
        <v>15080.4</v>
      </c>
      <c r="G539" s="84">
        <f t="shared" si="278"/>
        <v>14952.5</v>
      </c>
    </row>
    <row r="540" spans="1:7" ht="26.4">
      <c r="A540" s="24" t="s">
        <v>392</v>
      </c>
      <c r="B540" s="23" t="s">
        <v>432</v>
      </c>
      <c r="C540" s="23" t="s">
        <v>26</v>
      </c>
      <c r="D540" s="17">
        <v>1400</v>
      </c>
      <c r="E540" s="44">
        <v>0</v>
      </c>
      <c r="F540" s="72">
        <v>15080.4</v>
      </c>
      <c r="G540" s="72">
        <v>14952.5</v>
      </c>
    </row>
    <row r="541" spans="1:7" ht="66" hidden="1">
      <c r="A541" s="8" t="s">
        <v>374</v>
      </c>
      <c r="B541" s="6" t="s">
        <v>372</v>
      </c>
      <c r="C541" s="6"/>
      <c r="D541" s="44">
        <f t="shared" ref="D541:G545" si="279">D542</f>
        <v>0</v>
      </c>
      <c r="E541" s="44">
        <f t="shared" si="279"/>
        <v>1400</v>
      </c>
      <c r="F541" s="84">
        <f t="shared" si="279"/>
        <v>0</v>
      </c>
      <c r="G541" s="84">
        <f t="shared" si="279"/>
        <v>0</v>
      </c>
    </row>
    <row r="542" spans="1:7" ht="26.4" hidden="1">
      <c r="A542" s="8" t="s">
        <v>375</v>
      </c>
      <c r="B542" s="6" t="s">
        <v>372</v>
      </c>
      <c r="C542" s="6" t="s">
        <v>26</v>
      </c>
      <c r="D542" s="17">
        <v>0</v>
      </c>
      <c r="E542" s="44">
        <v>1400</v>
      </c>
      <c r="F542" s="72">
        <v>0</v>
      </c>
      <c r="G542" s="72">
        <v>0</v>
      </c>
    </row>
    <row r="543" spans="1:7" ht="39.6" hidden="1">
      <c r="A543" s="24" t="s">
        <v>431</v>
      </c>
      <c r="B543" s="23" t="s">
        <v>433</v>
      </c>
      <c r="C543" s="23"/>
      <c r="D543" s="44">
        <f t="shared" ref="D543:E543" si="280">D544</f>
        <v>13680.4</v>
      </c>
      <c r="E543" s="44">
        <f t="shared" si="280"/>
        <v>0</v>
      </c>
      <c r="F543" s="84">
        <f t="shared" si="279"/>
        <v>0</v>
      </c>
      <c r="G543" s="84">
        <f t="shared" si="279"/>
        <v>0</v>
      </c>
    </row>
    <row r="544" spans="1:7" ht="26.4" hidden="1">
      <c r="A544" s="24" t="s">
        <v>392</v>
      </c>
      <c r="B544" s="23" t="s">
        <v>433</v>
      </c>
      <c r="C544" s="23" t="s">
        <v>26</v>
      </c>
      <c r="D544" s="17">
        <v>13680.4</v>
      </c>
      <c r="E544" s="44">
        <v>0</v>
      </c>
      <c r="F544" s="72">
        <v>0</v>
      </c>
      <c r="G544" s="72">
        <v>0</v>
      </c>
    </row>
    <row r="545" spans="1:7" ht="26.4">
      <c r="A545" s="32" t="s">
        <v>527</v>
      </c>
      <c r="B545" s="33" t="s">
        <v>535</v>
      </c>
      <c r="C545" s="33"/>
      <c r="D545" s="17"/>
      <c r="E545" s="44"/>
      <c r="F545" s="84">
        <f t="shared" si="279"/>
        <v>0</v>
      </c>
      <c r="G545" s="84">
        <f t="shared" si="279"/>
        <v>376.4</v>
      </c>
    </row>
    <row r="546" spans="1:7">
      <c r="A546" s="32" t="s">
        <v>525</v>
      </c>
      <c r="B546" s="33" t="s">
        <v>535</v>
      </c>
      <c r="C546" s="33" t="s">
        <v>12</v>
      </c>
      <c r="D546" s="17"/>
      <c r="E546" s="44"/>
      <c r="F546" s="72">
        <v>0</v>
      </c>
      <c r="G546" s="72">
        <v>376.4</v>
      </c>
    </row>
    <row r="547" spans="1:7" ht="66" hidden="1">
      <c r="A547" s="24" t="s">
        <v>437</v>
      </c>
      <c r="B547" s="23" t="s">
        <v>438</v>
      </c>
      <c r="C547" s="23"/>
      <c r="D547" s="52">
        <f t="shared" ref="D547:G551" si="281">D548</f>
        <v>800</v>
      </c>
      <c r="E547" s="52">
        <f t="shared" si="281"/>
        <v>0</v>
      </c>
      <c r="F547" s="85">
        <f t="shared" si="281"/>
        <v>800</v>
      </c>
      <c r="G547" s="85">
        <f t="shared" si="281"/>
        <v>800</v>
      </c>
    </row>
    <row r="548" spans="1:7" ht="26.4" hidden="1">
      <c r="A548" s="24" t="s">
        <v>392</v>
      </c>
      <c r="B548" s="23" t="s">
        <v>438</v>
      </c>
      <c r="C548" s="23">
        <v>620</v>
      </c>
      <c r="D548" s="17">
        <v>800</v>
      </c>
      <c r="E548" s="52">
        <v>0</v>
      </c>
      <c r="F548" s="72">
        <v>800</v>
      </c>
      <c r="G548" s="72">
        <v>800</v>
      </c>
    </row>
    <row r="549" spans="1:7" ht="26.4" hidden="1">
      <c r="A549" s="32" t="s">
        <v>522</v>
      </c>
      <c r="B549" s="33" t="s">
        <v>523</v>
      </c>
      <c r="C549" s="33"/>
      <c r="D549" s="17"/>
      <c r="E549" s="52"/>
      <c r="F549" s="85">
        <f t="shared" si="281"/>
        <v>1853.1</v>
      </c>
      <c r="G549" s="85">
        <f t="shared" si="281"/>
        <v>1853.1</v>
      </c>
    </row>
    <row r="550" spans="1:7" hidden="1">
      <c r="A550" s="32" t="s">
        <v>408</v>
      </c>
      <c r="B550" s="33" t="s">
        <v>523</v>
      </c>
      <c r="C550" s="33" t="s">
        <v>12</v>
      </c>
      <c r="D550" s="17"/>
      <c r="E550" s="52"/>
      <c r="F550" s="72">
        <v>1853.1</v>
      </c>
      <c r="G550" s="72">
        <v>1853.1</v>
      </c>
    </row>
    <row r="551" spans="1:7" ht="39.6">
      <c r="A551" s="24" t="s">
        <v>431</v>
      </c>
      <c r="B551" s="23" t="s">
        <v>520</v>
      </c>
      <c r="C551" s="23"/>
      <c r="D551" s="17"/>
      <c r="E551" s="52"/>
      <c r="F551" s="85">
        <f t="shared" si="281"/>
        <v>12123.1</v>
      </c>
      <c r="G551" s="85">
        <f t="shared" si="281"/>
        <v>12000</v>
      </c>
    </row>
    <row r="552" spans="1:7">
      <c r="A552" s="9" t="s">
        <v>11</v>
      </c>
      <c r="B552" s="23" t="s">
        <v>520</v>
      </c>
      <c r="C552" s="23">
        <v>620</v>
      </c>
      <c r="D552" s="17"/>
      <c r="E552" s="52"/>
      <c r="F552" s="72">
        <v>12123.1</v>
      </c>
      <c r="G552" s="72">
        <v>12000</v>
      </c>
    </row>
    <row r="553" spans="1:7" ht="66">
      <c r="A553" s="9" t="s">
        <v>376</v>
      </c>
      <c r="B553" s="6" t="s">
        <v>373</v>
      </c>
      <c r="C553" s="6"/>
      <c r="D553" s="44">
        <f t="shared" ref="D553" si="282">D554+D555</f>
        <v>311.89999999999998</v>
      </c>
      <c r="E553" s="44">
        <f t="shared" ref="E553" si="283">E554+E555</f>
        <v>311.89999999999998</v>
      </c>
      <c r="F553" s="85">
        <f>F554+F555</f>
        <v>200</v>
      </c>
      <c r="G553" s="85">
        <f>G554+G555</f>
        <v>0</v>
      </c>
    </row>
    <row r="554" spans="1:7">
      <c r="A554" s="24" t="s">
        <v>415</v>
      </c>
      <c r="B554" s="46" t="s">
        <v>373</v>
      </c>
      <c r="C554" s="47" t="s">
        <v>253</v>
      </c>
      <c r="D554" s="17">
        <v>200</v>
      </c>
      <c r="E554" s="44">
        <v>200</v>
      </c>
      <c r="F554" s="72">
        <v>200</v>
      </c>
      <c r="G554" s="72">
        <v>0</v>
      </c>
    </row>
    <row r="555" spans="1:7" hidden="1">
      <c r="A555" s="9" t="s">
        <v>11</v>
      </c>
      <c r="B555" s="6" t="s">
        <v>373</v>
      </c>
      <c r="C555" s="6" t="s">
        <v>12</v>
      </c>
      <c r="D555" s="17">
        <v>111.9</v>
      </c>
      <c r="E555" s="44">
        <v>111.9</v>
      </c>
      <c r="F555" s="72">
        <v>0</v>
      </c>
      <c r="G555" s="72">
        <v>0</v>
      </c>
    </row>
    <row r="556" spans="1:7" ht="26.4">
      <c r="A556" s="9" t="s">
        <v>521</v>
      </c>
      <c r="B556" s="6" t="s">
        <v>468</v>
      </c>
      <c r="C556" s="6"/>
      <c r="D556" s="17"/>
      <c r="E556" s="44"/>
      <c r="F556" s="85">
        <f t="shared" ref="F556:G556" si="284">F557</f>
        <v>6800.4</v>
      </c>
      <c r="G556" s="85">
        <f t="shared" si="284"/>
        <v>6800.4</v>
      </c>
    </row>
    <row r="557" spans="1:7">
      <c r="A557" s="9" t="s">
        <v>11</v>
      </c>
      <c r="B557" s="6" t="s">
        <v>468</v>
      </c>
      <c r="C557" s="6" t="s">
        <v>12</v>
      </c>
      <c r="D557" s="17"/>
      <c r="E557" s="44"/>
      <c r="F557" s="72">
        <v>6800.4</v>
      </c>
      <c r="G557" s="72">
        <v>6800.4</v>
      </c>
    </row>
    <row r="558" spans="1:7" ht="39.6" hidden="1">
      <c r="A558" s="24" t="s">
        <v>431</v>
      </c>
      <c r="B558" s="23" t="s">
        <v>434</v>
      </c>
      <c r="C558" s="23"/>
      <c r="D558" s="44">
        <f t="shared" ref="D558:G558" si="285">D559</f>
        <v>12000.8</v>
      </c>
      <c r="E558" s="44">
        <f t="shared" si="285"/>
        <v>0</v>
      </c>
      <c r="F558" s="85">
        <f t="shared" si="285"/>
        <v>0</v>
      </c>
      <c r="G558" s="85">
        <f t="shared" si="285"/>
        <v>0</v>
      </c>
    </row>
    <row r="559" spans="1:7" hidden="1">
      <c r="A559" s="24" t="s">
        <v>408</v>
      </c>
      <c r="B559" s="23" t="s">
        <v>434</v>
      </c>
      <c r="C559" s="23" t="s">
        <v>12</v>
      </c>
      <c r="D559" s="17">
        <v>12000.8</v>
      </c>
      <c r="E559" s="44">
        <v>0</v>
      </c>
      <c r="F559" s="72">
        <v>0</v>
      </c>
      <c r="G559" s="72">
        <v>0</v>
      </c>
    </row>
    <row r="560" spans="1:7" ht="26.4">
      <c r="A560" s="24" t="s">
        <v>435</v>
      </c>
      <c r="B560" s="23" t="s">
        <v>436</v>
      </c>
      <c r="C560" s="23"/>
      <c r="D560" s="17">
        <v>103.2</v>
      </c>
      <c r="E560" s="44">
        <v>0</v>
      </c>
      <c r="F560" s="84">
        <f t="shared" ref="F560:G560" si="286">F561</f>
        <v>103.2</v>
      </c>
      <c r="G560" s="84">
        <f t="shared" si="286"/>
        <v>103.2</v>
      </c>
    </row>
    <row r="561" spans="1:7" ht="26.4">
      <c r="A561" s="24" t="s">
        <v>392</v>
      </c>
      <c r="B561" s="23" t="s">
        <v>436</v>
      </c>
      <c r="C561" s="23" t="s">
        <v>26</v>
      </c>
      <c r="D561" s="17">
        <v>103.2</v>
      </c>
      <c r="E561" s="44">
        <v>0</v>
      </c>
      <c r="F561" s="72">
        <v>103.2</v>
      </c>
      <c r="G561" s="72">
        <v>103.2</v>
      </c>
    </row>
    <row r="562" spans="1:7" ht="39.6">
      <c r="A562" s="24" t="s">
        <v>400</v>
      </c>
      <c r="B562" s="23" t="s">
        <v>401</v>
      </c>
      <c r="C562" s="23"/>
      <c r="D562" s="17">
        <v>706</v>
      </c>
      <c r="E562" s="44">
        <v>705.99220000000003</v>
      </c>
      <c r="F562" s="84">
        <f t="shared" ref="F562:G562" si="287">F563</f>
        <v>706</v>
      </c>
      <c r="G562" s="84">
        <f t="shared" si="287"/>
        <v>706</v>
      </c>
    </row>
    <row r="563" spans="1:7" ht="26.4">
      <c r="A563" s="24" t="s">
        <v>392</v>
      </c>
      <c r="B563" s="23" t="s">
        <v>401</v>
      </c>
      <c r="C563" s="23" t="s">
        <v>26</v>
      </c>
      <c r="D563" s="17">
        <v>706</v>
      </c>
      <c r="E563" s="45">
        <v>705.99220000000003</v>
      </c>
      <c r="F563" s="72">
        <v>706</v>
      </c>
      <c r="G563" s="72">
        <v>706</v>
      </c>
    </row>
    <row r="564" spans="1:7" ht="39.6">
      <c r="A564" s="24" t="s">
        <v>431</v>
      </c>
      <c r="B564" s="23" t="s">
        <v>461</v>
      </c>
      <c r="C564" s="23"/>
      <c r="D564" s="17">
        <v>4369.1000000000004</v>
      </c>
      <c r="E564" s="69"/>
      <c r="F564" s="84">
        <f t="shared" ref="F564:G566" si="288">F565</f>
        <v>4369.1000000000004</v>
      </c>
      <c r="G564" s="84">
        <f t="shared" si="288"/>
        <v>3589.6</v>
      </c>
    </row>
    <row r="565" spans="1:7" ht="26.4">
      <c r="A565" s="24" t="s">
        <v>392</v>
      </c>
      <c r="B565" s="23" t="s">
        <v>461</v>
      </c>
      <c r="C565" s="23" t="s">
        <v>26</v>
      </c>
      <c r="D565" s="17">
        <v>4369.1000000000004</v>
      </c>
      <c r="E565" s="69"/>
      <c r="F565" s="72">
        <v>4369.1000000000004</v>
      </c>
      <c r="G565" s="72">
        <v>3589.6</v>
      </c>
    </row>
    <row r="566" spans="1:7" ht="26.4" hidden="1">
      <c r="A566" s="24" t="s">
        <v>469</v>
      </c>
      <c r="B566" s="23" t="s">
        <v>467</v>
      </c>
      <c r="C566" s="23"/>
      <c r="D566" s="72">
        <v>6732.3</v>
      </c>
      <c r="E566" s="71"/>
      <c r="F566" s="84">
        <f t="shared" si="288"/>
        <v>0</v>
      </c>
      <c r="G566" s="84">
        <f t="shared" si="288"/>
        <v>0</v>
      </c>
    </row>
    <row r="567" spans="1:7" hidden="1">
      <c r="A567" s="24" t="s">
        <v>470</v>
      </c>
      <c r="B567" s="23" t="s">
        <v>467</v>
      </c>
      <c r="C567" s="23">
        <v>620</v>
      </c>
      <c r="D567" s="72">
        <v>6732.3</v>
      </c>
      <c r="E567" s="71"/>
      <c r="F567" s="72">
        <v>0</v>
      </c>
      <c r="G567" s="72">
        <v>0</v>
      </c>
    </row>
    <row r="568" spans="1:7">
      <c r="A568" s="12" t="s">
        <v>350</v>
      </c>
      <c r="B568" s="13" t="s">
        <v>351</v>
      </c>
      <c r="C568" s="19"/>
      <c r="D568" s="25">
        <f>D569+D571+D573+D575+D579+D582+D584+D590+D592+D595+D599+D587+D597</f>
        <v>10950.4</v>
      </c>
      <c r="E568" s="25">
        <f t="shared" ref="E568" si="289">E569+E571+E573+E575+E579+E582+E584+E590+E592+E595+E599</f>
        <v>10225.400000000001</v>
      </c>
      <c r="F568" s="87">
        <f>F569+F571+F573+F575+F579+F582+F584+F590+F592+F595+F599+F587+F597</f>
        <v>11944.9</v>
      </c>
      <c r="G568" s="87">
        <f>G569+G571+G573+G575+G579+G582+G584+G590+G592+G595+G599+G587+G597</f>
        <v>11731.300000000001</v>
      </c>
    </row>
    <row r="569" spans="1:7" ht="26.4" hidden="1">
      <c r="A569" s="32" t="s">
        <v>411</v>
      </c>
      <c r="B569" s="33" t="s">
        <v>412</v>
      </c>
      <c r="C569" s="33"/>
      <c r="D569" s="26">
        <f t="shared" ref="D569:G569" si="290">D570</f>
        <v>90</v>
      </c>
      <c r="E569" s="26">
        <f t="shared" si="290"/>
        <v>15</v>
      </c>
      <c r="F569" s="91">
        <f t="shared" si="290"/>
        <v>105</v>
      </c>
      <c r="G569" s="91">
        <f t="shared" si="290"/>
        <v>105</v>
      </c>
    </row>
    <row r="570" spans="1:7" ht="26.4" hidden="1">
      <c r="A570" s="32" t="s">
        <v>413</v>
      </c>
      <c r="B570" s="33" t="s">
        <v>412</v>
      </c>
      <c r="C570" s="33" t="s">
        <v>38</v>
      </c>
      <c r="D570" s="26">
        <v>90</v>
      </c>
      <c r="E570" s="26">
        <v>15</v>
      </c>
      <c r="F570" s="91">
        <v>105</v>
      </c>
      <c r="G570" s="91">
        <v>105</v>
      </c>
    </row>
    <row r="571" spans="1:7" ht="39.6" hidden="1">
      <c r="A571" s="4" t="s">
        <v>352</v>
      </c>
      <c r="B571" s="5" t="s">
        <v>353</v>
      </c>
      <c r="C571" s="20"/>
      <c r="D571" s="22">
        <f t="shared" ref="D571:G571" si="291">D572</f>
        <v>9</v>
      </c>
      <c r="E571" s="22">
        <f t="shared" si="291"/>
        <v>9</v>
      </c>
      <c r="F571" s="79">
        <f t="shared" si="291"/>
        <v>36</v>
      </c>
      <c r="G571" s="79">
        <f t="shared" si="291"/>
        <v>36</v>
      </c>
    </row>
    <row r="572" spans="1:7" ht="26.4" hidden="1">
      <c r="A572" s="4" t="s">
        <v>25</v>
      </c>
      <c r="B572" s="5" t="s">
        <v>353</v>
      </c>
      <c r="C572" s="6" t="s">
        <v>26</v>
      </c>
      <c r="D572" s="28">
        <v>9</v>
      </c>
      <c r="E572" s="53">
        <v>9</v>
      </c>
      <c r="F572" s="75">
        <v>36</v>
      </c>
      <c r="G572" s="75">
        <v>36</v>
      </c>
    </row>
    <row r="573" spans="1:7" ht="52.8" hidden="1">
      <c r="A573" s="4" t="s">
        <v>378</v>
      </c>
      <c r="B573" s="5" t="s">
        <v>379</v>
      </c>
      <c r="C573" s="6"/>
      <c r="D573" s="29">
        <f t="shared" ref="D573:G573" si="292">D574</f>
        <v>192</v>
      </c>
      <c r="E573" s="29">
        <f t="shared" si="292"/>
        <v>192</v>
      </c>
      <c r="F573" s="89">
        <f t="shared" si="292"/>
        <v>192</v>
      </c>
      <c r="G573" s="89">
        <f t="shared" si="292"/>
        <v>192</v>
      </c>
    </row>
    <row r="574" spans="1:7" ht="26.4" hidden="1">
      <c r="A574" s="4" t="s">
        <v>25</v>
      </c>
      <c r="B574" s="5" t="s">
        <v>379</v>
      </c>
      <c r="C574" s="6" t="s">
        <v>26</v>
      </c>
      <c r="D574" s="29">
        <v>192</v>
      </c>
      <c r="E574" s="48">
        <v>192</v>
      </c>
      <c r="F574" s="89">
        <v>192</v>
      </c>
      <c r="G574" s="89">
        <v>192</v>
      </c>
    </row>
    <row r="575" spans="1:7">
      <c r="A575" s="4" t="s">
        <v>105</v>
      </c>
      <c r="B575" s="5" t="s">
        <v>354</v>
      </c>
      <c r="C575" s="6"/>
      <c r="D575" s="29">
        <f t="shared" ref="D575" si="293">D576+D577+D578</f>
        <v>4909.5</v>
      </c>
      <c r="E575" s="29">
        <f t="shared" ref="E575" si="294">E576+E577+E578</f>
        <v>4909.6000000000004</v>
      </c>
      <c r="F575" s="89">
        <f t="shared" ref="F575:G575" si="295">F576+F577+F578</f>
        <v>5171.9000000000005</v>
      </c>
      <c r="G575" s="89">
        <f t="shared" si="295"/>
        <v>5340.1</v>
      </c>
    </row>
    <row r="576" spans="1:7" ht="26.4">
      <c r="A576" s="4" t="s">
        <v>49</v>
      </c>
      <c r="B576" s="5" t="s">
        <v>354</v>
      </c>
      <c r="C576" s="6" t="s">
        <v>50</v>
      </c>
      <c r="D576" s="29">
        <v>4467.6000000000004</v>
      </c>
      <c r="E576" s="48">
        <v>4467.6000000000004</v>
      </c>
      <c r="F576" s="89">
        <v>4732.8</v>
      </c>
      <c r="G576" s="89">
        <v>4919.8999999999996</v>
      </c>
    </row>
    <row r="577" spans="1:7" ht="26.4">
      <c r="A577" s="4" t="s">
        <v>25</v>
      </c>
      <c r="B577" s="5" t="s">
        <v>354</v>
      </c>
      <c r="C577" s="6" t="s">
        <v>26</v>
      </c>
      <c r="D577" s="29">
        <v>430</v>
      </c>
      <c r="E577" s="48">
        <v>430</v>
      </c>
      <c r="F577" s="89">
        <v>430</v>
      </c>
      <c r="G577" s="89">
        <v>411.1</v>
      </c>
    </row>
    <row r="578" spans="1:7" hidden="1">
      <c r="A578" s="4" t="s">
        <v>21</v>
      </c>
      <c r="B578" s="5" t="s">
        <v>354</v>
      </c>
      <c r="C578" s="6" t="s">
        <v>22</v>
      </c>
      <c r="D578" s="29">
        <v>11.9</v>
      </c>
      <c r="E578" s="48">
        <v>12</v>
      </c>
      <c r="F578" s="89">
        <v>9.1</v>
      </c>
      <c r="G578" s="89">
        <v>9.1</v>
      </c>
    </row>
    <row r="579" spans="1:7" ht="26.4">
      <c r="A579" s="4" t="s">
        <v>355</v>
      </c>
      <c r="B579" s="5" t="s">
        <v>356</v>
      </c>
      <c r="C579" s="6"/>
      <c r="D579" s="29">
        <f t="shared" ref="D579" si="296">D580+D581</f>
        <v>1558</v>
      </c>
      <c r="E579" s="29">
        <f t="shared" ref="E579" si="297">E580+E581</f>
        <v>1558</v>
      </c>
      <c r="F579" s="89">
        <f t="shared" ref="F579:G579" si="298">F580+F581</f>
        <v>1620.3</v>
      </c>
      <c r="G579" s="89">
        <f t="shared" si="298"/>
        <v>1481.9</v>
      </c>
    </row>
    <row r="580" spans="1:7" ht="26.4">
      <c r="A580" s="4" t="s">
        <v>49</v>
      </c>
      <c r="B580" s="5" t="s">
        <v>356</v>
      </c>
      <c r="C580" s="6" t="s">
        <v>50</v>
      </c>
      <c r="D580" s="29">
        <v>1494</v>
      </c>
      <c r="E580" s="48">
        <v>1494</v>
      </c>
      <c r="F580" s="89">
        <v>1556.3</v>
      </c>
      <c r="G580" s="89">
        <v>1417.9</v>
      </c>
    </row>
    <row r="581" spans="1:7" ht="26.4" hidden="1">
      <c r="A581" s="4" t="s">
        <v>25</v>
      </c>
      <c r="B581" s="5" t="s">
        <v>356</v>
      </c>
      <c r="C581" s="6" t="s">
        <v>26</v>
      </c>
      <c r="D581" s="29">
        <v>64</v>
      </c>
      <c r="E581" s="48">
        <v>64</v>
      </c>
      <c r="F581" s="89">
        <v>64</v>
      </c>
      <c r="G581" s="89">
        <v>64</v>
      </c>
    </row>
    <row r="582" spans="1:7">
      <c r="A582" s="4" t="s">
        <v>357</v>
      </c>
      <c r="B582" s="5" t="s">
        <v>358</v>
      </c>
      <c r="C582" s="6"/>
      <c r="D582" s="29">
        <f t="shared" ref="D582:G582" si="299">D583</f>
        <v>250</v>
      </c>
      <c r="E582" s="29">
        <f t="shared" si="299"/>
        <v>250</v>
      </c>
      <c r="F582" s="89">
        <f t="shared" si="299"/>
        <v>250</v>
      </c>
      <c r="G582" s="89">
        <f t="shared" si="299"/>
        <v>0</v>
      </c>
    </row>
    <row r="583" spans="1:7" ht="26.4">
      <c r="A583" s="4" t="s">
        <v>25</v>
      </c>
      <c r="B583" s="5" t="s">
        <v>358</v>
      </c>
      <c r="C583" s="6" t="s">
        <v>26</v>
      </c>
      <c r="D583" s="29">
        <v>250</v>
      </c>
      <c r="E583" s="48">
        <v>250</v>
      </c>
      <c r="F583" s="89">
        <v>250</v>
      </c>
      <c r="G583" s="89">
        <v>0</v>
      </c>
    </row>
    <row r="584" spans="1:7">
      <c r="A584" s="4" t="s">
        <v>359</v>
      </c>
      <c r="B584" s="5" t="s">
        <v>360</v>
      </c>
      <c r="C584" s="6"/>
      <c r="D584" s="29">
        <f t="shared" ref="D584:E584" si="300">D586</f>
        <v>500</v>
      </c>
      <c r="E584" s="29">
        <f t="shared" si="300"/>
        <v>500</v>
      </c>
      <c r="F584" s="89">
        <f>F585+F586</f>
        <v>500</v>
      </c>
      <c r="G584" s="29">
        <f>G585+G586</f>
        <v>358</v>
      </c>
    </row>
    <row r="585" spans="1:7">
      <c r="A585" s="4" t="s">
        <v>481</v>
      </c>
      <c r="B585" s="5" t="s">
        <v>360</v>
      </c>
      <c r="C585" s="6" t="s">
        <v>243</v>
      </c>
      <c r="D585" s="29">
        <v>0</v>
      </c>
      <c r="E585" s="48"/>
      <c r="F585" s="89">
        <v>58.5</v>
      </c>
      <c r="G585" s="89">
        <v>157.5</v>
      </c>
    </row>
    <row r="586" spans="1:7">
      <c r="A586" s="4" t="s">
        <v>361</v>
      </c>
      <c r="B586" s="5" t="s">
        <v>360</v>
      </c>
      <c r="C586" s="6" t="s">
        <v>362</v>
      </c>
      <c r="D586" s="29">
        <v>500</v>
      </c>
      <c r="E586" s="48">
        <v>500</v>
      </c>
      <c r="F586" s="89">
        <v>441.5</v>
      </c>
      <c r="G586" s="89">
        <v>200.5</v>
      </c>
    </row>
    <row r="587" spans="1:7" ht="26.4">
      <c r="A587" s="32" t="s">
        <v>442</v>
      </c>
      <c r="B587" s="33" t="s">
        <v>443</v>
      </c>
      <c r="C587" s="33"/>
      <c r="D587" s="29">
        <f>D589</f>
        <v>650</v>
      </c>
      <c r="E587" s="48"/>
      <c r="F587" s="89">
        <f>F589+F588</f>
        <v>1275</v>
      </c>
      <c r="G587" s="89">
        <f>G589+G588</f>
        <v>1473.1</v>
      </c>
    </row>
    <row r="588" spans="1:7">
      <c r="A588" s="32" t="s">
        <v>384</v>
      </c>
      <c r="B588" s="33" t="s">
        <v>443</v>
      </c>
      <c r="C588" s="33" t="s">
        <v>243</v>
      </c>
      <c r="D588" s="29"/>
      <c r="E588" s="48"/>
      <c r="F588" s="89">
        <v>0</v>
      </c>
      <c r="G588" s="89">
        <v>33.1</v>
      </c>
    </row>
    <row r="589" spans="1:7">
      <c r="A589" s="32" t="s">
        <v>441</v>
      </c>
      <c r="B589" s="33" t="s">
        <v>443</v>
      </c>
      <c r="C589" s="33" t="s">
        <v>22</v>
      </c>
      <c r="D589" s="29">
        <v>650</v>
      </c>
      <c r="E589" s="48"/>
      <c r="F589" s="89">
        <v>1275</v>
      </c>
      <c r="G589" s="89">
        <v>1440</v>
      </c>
    </row>
    <row r="590" spans="1:7">
      <c r="A590" s="4" t="s">
        <v>263</v>
      </c>
      <c r="B590" s="5" t="s">
        <v>363</v>
      </c>
      <c r="C590" s="6"/>
      <c r="D590" s="29">
        <f t="shared" ref="D590:G590" si="301">D591</f>
        <v>21.8</v>
      </c>
      <c r="E590" s="29">
        <f t="shared" si="301"/>
        <v>21.8</v>
      </c>
      <c r="F590" s="89">
        <f t="shared" si="301"/>
        <v>21.8</v>
      </c>
      <c r="G590" s="89">
        <f t="shared" si="301"/>
        <v>31.2</v>
      </c>
    </row>
    <row r="591" spans="1:7" ht="26.4">
      <c r="A591" s="4" t="s">
        <v>25</v>
      </c>
      <c r="B591" s="5" t="s">
        <v>363</v>
      </c>
      <c r="C591" s="6" t="s">
        <v>26</v>
      </c>
      <c r="D591" s="29">
        <v>21.8</v>
      </c>
      <c r="E591" s="48">
        <v>21.8</v>
      </c>
      <c r="F591" s="89">
        <v>21.8</v>
      </c>
      <c r="G591" s="89">
        <v>31.2</v>
      </c>
    </row>
    <row r="592" spans="1:7">
      <c r="A592" s="4" t="s">
        <v>364</v>
      </c>
      <c r="B592" s="5" t="s">
        <v>365</v>
      </c>
      <c r="C592" s="6"/>
      <c r="D592" s="29">
        <f t="shared" ref="D592" si="302">D593+D594</f>
        <v>417</v>
      </c>
      <c r="E592" s="29">
        <f t="shared" ref="E592" si="303">E593+E594</f>
        <v>417</v>
      </c>
      <c r="F592" s="89">
        <f t="shared" ref="F592:G592" si="304">F593+F594</f>
        <v>417</v>
      </c>
      <c r="G592" s="89">
        <f t="shared" si="304"/>
        <v>404</v>
      </c>
    </row>
    <row r="593" spans="1:7" ht="26.4">
      <c r="A593" s="4" t="s">
        <v>25</v>
      </c>
      <c r="B593" s="5" t="s">
        <v>365</v>
      </c>
      <c r="C593" s="6" t="s">
        <v>26</v>
      </c>
      <c r="D593" s="29">
        <v>53</v>
      </c>
      <c r="E593" s="48">
        <v>53</v>
      </c>
      <c r="F593" s="89">
        <v>53</v>
      </c>
      <c r="G593" s="89">
        <v>40</v>
      </c>
    </row>
    <row r="594" spans="1:7" hidden="1">
      <c r="A594" s="4" t="s">
        <v>21</v>
      </c>
      <c r="B594" s="5" t="s">
        <v>365</v>
      </c>
      <c r="C594" s="6" t="s">
        <v>22</v>
      </c>
      <c r="D594" s="29">
        <v>364</v>
      </c>
      <c r="E594" s="48">
        <v>364</v>
      </c>
      <c r="F594" s="89">
        <v>364</v>
      </c>
      <c r="G594" s="89">
        <v>364</v>
      </c>
    </row>
    <row r="595" spans="1:7">
      <c r="A595" s="4" t="s">
        <v>366</v>
      </c>
      <c r="B595" s="5" t="s">
        <v>367</v>
      </c>
      <c r="C595" s="6"/>
      <c r="D595" s="29">
        <f t="shared" ref="D595:G595" si="305">D596</f>
        <v>2033</v>
      </c>
      <c r="E595" s="29">
        <f t="shared" si="305"/>
        <v>2033</v>
      </c>
      <c r="F595" s="89">
        <f t="shared" si="305"/>
        <v>2033</v>
      </c>
      <c r="G595" s="89">
        <f t="shared" si="305"/>
        <v>2057</v>
      </c>
    </row>
    <row r="596" spans="1:7" ht="26.4">
      <c r="A596" s="4" t="s">
        <v>49</v>
      </c>
      <c r="B596" s="5" t="s">
        <v>367</v>
      </c>
      <c r="C596" s="6" t="s">
        <v>50</v>
      </c>
      <c r="D596" s="29">
        <v>2033</v>
      </c>
      <c r="E596" s="48">
        <v>2033</v>
      </c>
      <c r="F596" s="89">
        <v>2033</v>
      </c>
      <c r="G596" s="89">
        <v>2057</v>
      </c>
    </row>
    <row r="597" spans="1:7" ht="26.4">
      <c r="A597" s="32" t="s">
        <v>439</v>
      </c>
      <c r="B597" s="33" t="s">
        <v>440</v>
      </c>
      <c r="C597" s="33"/>
      <c r="D597" s="29">
        <f>D598</f>
        <v>0.1</v>
      </c>
      <c r="E597" s="48"/>
      <c r="F597" s="89">
        <f>F598</f>
        <v>2.9</v>
      </c>
      <c r="G597" s="89">
        <f>G598</f>
        <v>3</v>
      </c>
    </row>
    <row r="598" spans="1:7">
      <c r="A598" s="32" t="s">
        <v>441</v>
      </c>
      <c r="B598" s="33" t="s">
        <v>440</v>
      </c>
      <c r="C598" s="33" t="s">
        <v>22</v>
      </c>
      <c r="D598" s="61">
        <v>0.1</v>
      </c>
      <c r="E598" s="48"/>
      <c r="F598" s="97">
        <v>2.9</v>
      </c>
      <c r="G598" s="111">
        <v>3</v>
      </c>
    </row>
    <row r="599" spans="1:7">
      <c r="A599" s="4" t="s">
        <v>299</v>
      </c>
      <c r="B599" s="5" t="s">
        <v>368</v>
      </c>
      <c r="C599" s="6"/>
      <c r="D599" s="29">
        <f t="shared" ref="D599:G599" si="306">D600</f>
        <v>320</v>
      </c>
      <c r="E599" s="29">
        <f t="shared" si="306"/>
        <v>320</v>
      </c>
      <c r="F599" s="89">
        <f t="shared" si="306"/>
        <v>320</v>
      </c>
      <c r="G599" s="89">
        <f t="shared" si="306"/>
        <v>250</v>
      </c>
    </row>
    <row r="600" spans="1:7" ht="26.4">
      <c r="A600" s="4" t="s">
        <v>37</v>
      </c>
      <c r="B600" s="5" t="s">
        <v>368</v>
      </c>
      <c r="C600" s="6" t="s">
        <v>38</v>
      </c>
      <c r="D600" s="30">
        <v>320</v>
      </c>
      <c r="E600" s="54">
        <v>320</v>
      </c>
      <c r="F600" s="90">
        <v>320</v>
      </c>
      <c r="G600" s="90">
        <v>250</v>
      </c>
    </row>
    <row r="601" spans="1:7" ht="15" customHeight="1">
      <c r="A601" s="118" t="s">
        <v>369</v>
      </c>
      <c r="B601" s="119"/>
      <c r="C601" s="119"/>
      <c r="D601" s="27" t="e">
        <f>D4+D146+D169+D212+D260+D266+D283+D392+D407+D449+D460+D482+D486+D491+D516+D538+D568</f>
        <v>#REF!</v>
      </c>
      <c r="E601" s="27" t="e">
        <f>E4+E146+E169+E212+E260+E266+E283+E392+E407+E449+E460+E482+E486+E491+E516+E538+E568</f>
        <v>#REF!</v>
      </c>
      <c r="F601" s="88">
        <f>F4+F146+F169+F212+F260+F266+F283+F392+F407+F449+F460+F482+F486+F491+F516+F538+F568</f>
        <v>1699169.9640999998</v>
      </c>
      <c r="G601" s="88">
        <f>G4+G146+G169+G212+G260+G266+G283+G392+G407+G449+G460+G482+G486+G491+G516+G538+G568</f>
        <v>1944704.2000000004</v>
      </c>
    </row>
  </sheetData>
  <mergeCells count="9">
    <mergeCell ref="A1:G1"/>
    <mergeCell ref="F2:F3"/>
    <mergeCell ref="E2:E3"/>
    <mergeCell ref="D2:D3"/>
    <mergeCell ref="A601:C601"/>
    <mergeCell ref="A2:A3"/>
    <mergeCell ref="B2:B3"/>
    <mergeCell ref="C2:C3"/>
    <mergeCell ref="G2:G3"/>
  </mergeCells>
  <pageMargins left="0.9055118110236221" right="0.31496062992125984" top="0.47244094488188981" bottom="0.47244094488188981" header="0.31496062992125984" footer="0.31496062992125984"/>
  <pageSetup paperSize="9" scale="95" firstPageNumber="6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2018-12-12T09:01:08Z</cp:lastPrinted>
  <dcterms:created xsi:type="dcterms:W3CDTF">2016-03-29T11:31:48Z</dcterms:created>
  <dcterms:modified xsi:type="dcterms:W3CDTF">2018-12-12T13:47:42Z</dcterms:modified>
</cp:coreProperties>
</file>