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510" windowHeight="7890" activeTab="1"/>
  </bookViews>
  <sheets>
    <sheet name="Тит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definedNames>
    <definedName name="_xlnm.Print_Area" localSheetId="0">'Тит'!$A$1:$B$17</definedName>
    <definedName name="_xlnm.Print_Area" localSheetId="1">'ф 1'!$A$1:$Q$78</definedName>
    <definedName name="_xlnm.Print_Area" localSheetId="5">'ф 5'!$A$1:$K$21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H1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Был показатель 1,02</t>
        </r>
      </text>
    </comment>
    <comment ref="H15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Был показатель 3</t>
        </r>
      </text>
    </comment>
  </commentList>
</comments>
</file>

<file path=xl/sharedStrings.xml><?xml version="1.0" encoding="utf-8"?>
<sst xmlns="http://schemas.openxmlformats.org/spreadsheetml/2006/main" count="900" uniqueCount="381">
  <si>
    <t>Наименование муниципальной услуги (работы)</t>
  </si>
  <si>
    <t>Наименование показателя</t>
  </si>
  <si>
    <t xml:space="preserve">Единица измерения </t>
  </si>
  <si>
    <t>тыс. руб.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</si>
  <si>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</si>
  <si>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</si>
  <si>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</si>
  <si>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</si>
  <si>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</si>
  <si>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</si>
  <si>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</si>
  <si>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</si>
  <si>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</si>
  <si>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</si>
  <si>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</si>
  <si>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№ п/п</t>
  </si>
  <si>
    <t>Наименование целевого показателя (индикатора)</t>
  </si>
  <si>
    <t>Единица измерения</t>
  </si>
  <si>
    <t>01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</si>
  <si>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</si>
  <si>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</si>
  <si>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</si>
  <si>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</si>
  <si>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</si>
  <si>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</si>
  <si>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</si>
  <si>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</si>
  <si>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</si>
  <si>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</si>
  <si>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</si>
  <si>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</si>
  <si>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</si>
  <si>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</si>
  <si>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</si>
  <si>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</si>
  <si>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Утверждаю</t>
  </si>
  <si>
    <t>Достигнутый результат</t>
  </si>
  <si>
    <t>Проблемы, возникшие в ходе реализации мероприятия</t>
  </si>
  <si>
    <t>План на отчетный период</t>
  </si>
  <si>
    <t>План на отчетный год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</si>
  <si>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</si>
  <si>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</si>
  <si>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</si>
  <si>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Срок выполнения фактический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</si>
  <si>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</si>
  <si>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</si>
  <si>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Отношение фактических расходов к оценке расходов, %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</si>
  <si>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</si>
  <si>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Форма 2. Отчет о расходах на реализацию муниципальной программы за счет всех источников финансирования</t>
  </si>
  <si>
    <t>Расходы бюджета муниципального образования на оказание муниципальной услуги (выполнение работы)</t>
  </si>
  <si>
    <t>Отчет о реализации муниципальной программы Ресурсное обеспечение реализации муниципальной прграммы за счет средств бюджета городского округа</t>
  </si>
  <si>
    <t>06</t>
  </si>
  <si>
    <t>Управление ГО и ЧС</t>
  </si>
  <si>
    <t>Кассовые расходы, %</t>
  </si>
  <si>
    <t>Подпрограмма «Предупреждение и ликвидация последствий чрезвычайных ситуаций, реализация мер пожарной безопасности"</t>
  </si>
  <si>
    <t xml:space="preserve">Модернизация и реконструкция существующей комплексной системы экстренного  оповещения и информирования населения. </t>
  </si>
  <si>
    <t>Приобретение звуковых извещателей для комплексной системы экстренного оповещения населения и дальнейшее их обслуживание</t>
  </si>
  <si>
    <t>03</t>
  </si>
  <si>
    <t>14</t>
  </si>
  <si>
    <t>0616190</t>
  </si>
  <si>
    <t>Совершенствование обучения населения города Воткинска в области гражданской обороны защиты от чрезвычайных ситуаций</t>
  </si>
  <si>
    <t>Модернизация учебных классов и других помещений курсов гражданской защиты муниципального бюджетного учреждения "Управление по делам ГО и ЧС" города Воткинска"</t>
  </si>
  <si>
    <t>Обслуживание автоматической охранно-пожарной сигнализации помещений складов мобилизационного резерва Правительства Удмуртской Республики</t>
  </si>
  <si>
    <t>Обновление учебно-материальной базы курсов гражданской защиты и учебно-консультационных пунктов по ГО и ЧС.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</si>
  <si>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</si>
  <si>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</si>
  <si>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Поддержание в готовности оперативной группы МО "Город Воткинск" к действиям в районах угрозы и (или) возникновения чрезвычайных ситуаций мирного и военного времени</t>
  </si>
  <si>
    <t>Приобретение индивидуальных средств радио-химической и биологической защиты (РХБЗ), приборов разведки и контроля</t>
  </si>
  <si>
    <t>04</t>
  </si>
  <si>
    <t>Техническое обслуживание, содержание и модернизация оборудования единой дежурной диспетчесркой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</si>
  <si>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социальнозначимыми объектами</t>
  </si>
  <si>
    <t>Оснащение ЕДДС города современными техническими средствами и программным обеспечением  "Географическая информационная система "ГЕО-Экстремум"</t>
  </si>
  <si>
    <t>05</t>
  </si>
  <si>
    <t>Выполнение противопожарных мероприятий  на территории города Воткинска и в лесных массивах, прилегающих к городской черте</t>
  </si>
  <si>
    <t>Ремонт и замена неисправных пожарных гидрантов, установка новых гидрантов с обозначением знаками мест их расположения и направления движения к ним</t>
  </si>
  <si>
    <t xml:space="preserve">Обеспечение безопасности на водных объектах 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</si>
  <si>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</si>
  <si>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07</t>
  </si>
  <si>
    <t xml:space="preserve">Проведение дератизационных и акарицидных обработок территории 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</si>
  <si>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</si>
  <si>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09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</si>
  <si>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</si>
  <si>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Приобретение адъютант-вакцины для домашних животных, в случаях ухудшения обстановки по бешенству в соответствии с решениями Комиссии по чрезвычайным ситуациям и обеспечению пожарной безопасности города Воткинска</t>
  </si>
  <si>
    <t>08</t>
  </si>
  <si>
    <t>Оказание муниципальных услуг (работ)</t>
  </si>
  <si>
    <t>Повышение эффективности работы по борьбе с преступностью на территории города.</t>
  </si>
  <si>
    <t>-</t>
  </si>
  <si>
    <t xml:space="preserve">Форма 3. Отчет о выполнении основных мероприятий муниципальной программы </t>
  </si>
  <si>
    <t>Ответственный исполнитель подпрограммы, основного мероприятия, мероприятия</t>
  </si>
  <si>
    <t xml:space="preserve">Срок выполнения плановый </t>
  </si>
  <si>
    <t>Подпрограмма «Предупреждение и ликвидация последствий чрезвычайных ситуаций, реализация мер пожарной безопасности»</t>
  </si>
  <si>
    <t>Управление ГО и ЧС </t>
  </si>
  <si>
    <t>Ежемесячно</t>
  </si>
  <si>
    <t>Монтаж пульта управления комплексной системой экстренного оповещения населения в ЕДДС города</t>
  </si>
  <si>
    <t> Совершенствование обучения населения города Воткинска в области ГО и защиты от чрезвычайных ситуаций</t>
  </si>
  <si>
    <t> Управление ГО и ЧС</t>
  </si>
  <si>
    <t>Модернизация учебных классов и других помещений курсов гражданской защиты муниципального бюджетного учреждения "Управление по делам ГО" города Воткинска"</t>
  </si>
  <si>
    <t>Предоставлении услуг, в соответствии с лицензией</t>
  </si>
  <si>
    <t>Помещение складов находится под АОПС</t>
  </si>
  <si>
    <t>По плану ГО</t>
  </si>
  <si>
    <t>Привитие навыков выживания в экстремальной ситуации и оказания помощи пострадавшим при ЧС</t>
  </si>
  <si>
    <t>Техническое обслуживание, содержание и модернизация оборудования единой дежурной диспетчерской службы</t>
  </si>
  <si>
    <t>Содержание в рабочем состоянии прямых линий связи</t>
  </si>
  <si>
    <t>Проведение дератизационных и акарицидных обработок территории</t>
  </si>
  <si>
    <t>Повышение уровня знаний, практических навыков действий в ЧС и выполнении мероприятий ГО</t>
  </si>
  <si>
    <t>Принятие и обработка заявок и обращений</t>
  </si>
  <si>
    <t>Повышение эффективности работы по борьбе с преступностью на территории города</t>
  </si>
  <si>
    <t>Внедрение аппаратно-программного комплекса «Безопасный город»</t>
  </si>
  <si>
    <t xml:space="preserve">Форма 4. Отчет о выполнении сводных показателей муниципальных заданий на оказание муниципальных услуг (выполнение работ) </t>
  </si>
  <si>
    <t>Расходы бюджета муниципального образования  на оказание муниципальной услуги (выполнение работы)</t>
  </si>
  <si>
    <t xml:space="preserve">Работающее население </t>
  </si>
  <si>
    <t>Неработающее население</t>
  </si>
  <si>
    <t>Учащиеся учебных учреждений</t>
  </si>
  <si>
    <t xml:space="preserve">Принятие, обработка заявок </t>
  </si>
  <si>
    <t>шт</t>
  </si>
  <si>
    <t>Оповещение руководства Администрации города Воткинска, дежурно-диспетчерских служб  и населения</t>
  </si>
  <si>
    <t>Тренировки по обеспечению организации дежурно-диспетчесрских услуг</t>
  </si>
  <si>
    <t xml:space="preserve">Форма 5. Отчет о достигнутых значениях целевых показателей (индикаторов) муниципальной программы </t>
  </si>
  <si>
    <t>Коды аналитической программной классификации</t>
  </si>
  <si>
    <t>Значения целевого показателя (индикатора)</t>
  </si>
  <si>
    <t>план на конец отчетного (текущего) года</t>
  </si>
  <si>
    <t>факт на конец отчетного периода</t>
  </si>
  <si>
    <t>%</t>
  </si>
  <si>
    <t>Уровень заболеваемости КВЭ на 100 тыс. населения</t>
  </si>
  <si>
    <t>Установка дополнительного пакета програмного обеспечения для системы видоенаблюдения "Безопасный город"плотине Воткинского пруда</t>
  </si>
  <si>
    <t>Число случаев</t>
  </si>
  <si>
    <t>1.08.6.</t>
  </si>
  <si>
    <t>Информирование населения</t>
  </si>
  <si>
    <t>06107619</t>
  </si>
  <si>
    <t>06108619</t>
  </si>
  <si>
    <t>Линии находятся в рабочем состоянии</t>
  </si>
  <si>
    <t>Уплата налога на имущество</t>
  </si>
  <si>
    <t>0610860620</t>
  </si>
  <si>
    <t>Человеко-часов</t>
  </si>
  <si>
    <t>человеко-часов</t>
  </si>
  <si>
    <t>Предоставление образовательных услуг, в соответствии с лицензией</t>
  </si>
  <si>
    <t>Приобретение памяток, статьи в СМИ</t>
  </si>
  <si>
    <t>Повышение готовности оперативный дежурных ЕДДС к экстренному реагированию при угрозе возникновения ЧС</t>
  </si>
  <si>
    <t>Снижение групповой заболеваемости КВЭ</t>
  </si>
  <si>
    <t>Снижение групповой заболеваемости ГЛПС</t>
  </si>
  <si>
    <t>3</t>
  </si>
  <si>
    <t>__________Бородина И.В.</t>
  </si>
  <si>
    <t>Человек</t>
  </si>
  <si>
    <t>Оказание муниципальной услуги «Мероприятия в сфере гражданской обороны и защиты от чрезвычайных ситуаций»</t>
  </si>
  <si>
    <t>Оказание муниципальной работы «Мероприятия в сфере гражданской обороны»</t>
  </si>
  <si>
    <t>Оказание муниципальной работы «Защита населения и территорий от чрезвычайных ситуаций природного  техногенного характера (за исключением обеспечения безопасности на водных объектах)»</t>
  </si>
  <si>
    <t>Количество зарегистрированных преступлений</t>
  </si>
  <si>
    <t xml:space="preserve">единиц </t>
  </si>
  <si>
    <t>Количество преступлений, совершенных несовершеннолетними</t>
  </si>
  <si>
    <t>Количество участников народных дружин и общественных объединений правоохранительной напрвленности</t>
  </si>
  <si>
    <t xml:space="preserve">человек </t>
  </si>
  <si>
    <t>Колчиество граждан, участвующих в мероприятиях по профилактике правонарушений</t>
  </si>
  <si>
    <t>человек</t>
  </si>
  <si>
    <t>Количество (попыток совершения) террористических актов  и актов экстемистской направленности</t>
  </si>
  <si>
    <t>единиц</t>
  </si>
  <si>
    <t>Профилактика правонарушений среди несовершеннолетних</t>
  </si>
  <si>
    <t>Администрация города Воткинска</t>
  </si>
  <si>
    <t>Проведение городского фестиваля волонтерских отрядов</t>
  </si>
  <si>
    <t>Проведение ежегодного смотра-конкурса общественных воспитателей несовершеннолетних</t>
  </si>
  <si>
    <t xml:space="preserve">Управление культуры, спорта и молодежной политики </t>
  </si>
  <si>
    <t>май 2018 -                 июнь 2018</t>
  </si>
  <si>
    <t>Координатор муниципальной программы руководитель Аппарата Администрации г.Воткинска</t>
  </si>
  <si>
    <t>УТВЕРЖДАЮ</t>
  </si>
  <si>
    <t>Координатор  муниципальной программы</t>
  </si>
  <si>
    <t>Отчет о реализации муниципальной программы</t>
  </si>
  <si>
    <t>_________________ Бородина И.В.</t>
  </si>
  <si>
    <t>Руководитель Аппарата</t>
  </si>
  <si>
    <t>Администрации города Воткинска</t>
  </si>
  <si>
    <t>Наименование подпрограммы,  основного мероприятия, мероприятия</t>
  </si>
  <si>
    <t>Фактические расходы на отчетную дату*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</si>
  <si>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</si>
  <si>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</si>
  <si>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</si>
  <si>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</si>
  <si>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</si>
  <si>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      собственные средства бюджета муниципального образования</t>
  </si>
  <si>
    <t xml:space="preserve">*Кассовые расходы </t>
  </si>
  <si>
    <t>План на отчетный год (сводная бюджетная роспись на 1 января отчетного года)</t>
  </si>
  <si>
    <t>План на отчетный период (сводная бюджетная роспись на отчетную дату)</t>
  </si>
  <si>
    <t xml:space="preserve">Факт по состоянию на конец отчетного периода </t>
  </si>
  <si>
    <t>(гр9/гр7*100)</t>
  </si>
  <si>
    <t>(гр9/гр8*100)</t>
  </si>
  <si>
    <t>Относительное отклонение факта от плана*</t>
  </si>
  <si>
    <t>Темп роста к уровню прошлого года, % **</t>
  </si>
  <si>
    <t>(гр8/гр6*100)</t>
  </si>
  <si>
    <t>факт на начало отчетного периода (за прошедший год)</t>
  </si>
  <si>
    <t>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(КСЭОН) и общероссийской комплексной системы информирования и оповещения населения (ОКСИОН).</t>
  </si>
  <si>
    <t>Количество населения, прошедшего обучение на курсах гражданской защиты Муниципального бюджетного учреждения «Управление по делам гражданской обороны и защиты от чрезвычайных ситуаций города Воткинска»</t>
  </si>
  <si>
    <t>Количество принятых и обработанных в единой дежурной диспетчерской службе сообщений, обращений и заявлений  от граждан</t>
  </si>
  <si>
    <t>Обеспеченность сетей водоснабжения исправными пожарными гидрантами, пожарными пирсами и другими источниками забора воды</t>
  </si>
  <si>
    <t>Количество зарегистрированных пожаров в лесных массивах, прилегающих к городской черте</t>
  </si>
  <si>
    <t>Уровень заболеваемости ГЛПС на 100 тыс. населения</t>
  </si>
  <si>
    <t>2017г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</si>
  <si>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</si>
  <si>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>Аппарат Администрации города Воткинска</t>
  </si>
  <si>
    <t>Межведомственная комиссия по обеспечению профилактики правонарушений  в городе Воткинске</t>
  </si>
  <si>
    <t>2015-2020</t>
  </si>
  <si>
    <t>Повышение эффективности взаимодействия органов государственной власти, органов местного самоуправления, правоохранительных органов, институтов гражданского общества в области профилактики правонарушений.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</si>
  <si>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</si>
  <si>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</si>
  <si>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</si>
  <si>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</si>
  <si>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</si>
  <si>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</si>
  <si>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</si>
  <si>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Снижение количества правонарушений, совершенных в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</si>
  <si>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</si>
  <si>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</si>
  <si>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>Организация совместно с правоохранительными органами рейдов с целью профилактики правонарушений на территории образовательных учреждений</t>
  </si>
  <si>
    <t xml:space="preserve"> Управление образования </t>
  </si>
  <si>
    <t>Комиссия по делам несовершеннолетних и защите их прав</t>
  </si>
  <si>
    <t>Сокращение количества правонарушений, совершенных на территории образовательных учреждений</t>
  </si>
  <si>
    <t>Проведение совместных с правоохранительными органами рейдов по проверке правил проведения молодежных дискотек в развлекательных учреждениях</t>
  </si>
  <si>
    <t>Управление культуры, спорта и молодежной политики</t>
  </si>
  <si>
    <t>Общественные объединения правоохранительной направленности</t>
  </si>
  <si>
    <t>Сокращение количества правонарушений, совершенных на развлекательных мероприятиях для молодежи</t>
  </si>
  <si>
    <t>Заключение соглашений с частными охранными предприятиями, службами безопасности для участия в охране общественного порядка при проведении массовых мероприятий</t>
  </si>
  <si>
    <t>Отдел режима секретности и мобилизационной работы</t>
  </si>
  <si>
    <t>Обеспечение безопасности населения во время проведения массовых мероприятий</t>
  </si>
  <si>
    <t xml:space="preserve">Создание общественных добровольных формирований по охране правопорядка </t>
  </si>
  <si>
    <t>Рост числа участников добровольных формирований по охране правопорядка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</si>
  <si>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</si>
  <si>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Управление учета и отчетности</t>
  </si>
  <si>
    <t>Организация работы по дальнейшему развитию молодежных отрядов содействия правоохранительным органам</t>
  </si>
  <si>
    <t>Отдел режима секретности и мобилизационной работы </t>
  </si>
  <si>
    <t>Профилактика правонарушений на административных участках</t>
  </si>
  <si>
    <t> Аппарат Администрации города Воткинска</t>
  </si>
  <si>
    <t>Сокращение числа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</si>
  <si>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</si>
  <si>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</si>
  <si>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</si>
  <si>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</si>
  <si>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</si>
  <si>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</si>
  <si>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</si>
  <si>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участками,</t>
  </si>
  <si>
    <t>о деятельности участковых уполномоченных</t>
  </si>
  <si>
    <t>Проведение ежегодного  конкурса «Лучший участковый уполномоченный города Воткинска» с награждением победителей</t>
  </si>
  <si>
    <t>Повышение престижа должности участкового уполномоченного полиции</t>
  </si>
  <si>
    <t>Профилактика правонарушений среди несовершеннолетних.</t>
  </si>
  <si>
    <t>Сокращение числа правонарушений, совершенных несовершеннолетними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</si>
  <si>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</si>
  <si>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</si>
  <si>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Реализация комплекса мер по решению проблем занятости несовершеннолетних, в том числе несовершеннолетних, вернувшихся из воспитательно-трудовых колоний, осужденных  условной мере наказания,  и состоящих на учете в подразделении по делам несовершеннолетних Межмуниципального отдела МВД России «Воткинский»</t>
  </si>
  <si>
    <t>Социальная реабилитация и ресоциализация несовершеннолетних</t>
  </si>
  <si>
    <t>Проведение мониторинга преступности и безнадзорности среди несовершеннолетних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</si>
  <si>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</si>
  <si>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</si>
  <si>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>Управление образования</t>
  </si>
  <si>
    <t>Правовое просвещение несовершеннолетних и формирование законопослушного  поведения</t>
  </si>
  <si>
    <t>Организация поездок несовершеннолетних, осужденных к мерам наказания, не связанных с лишением свободы в исправительно – воспитательные учреждения УР</t>
  </si>
  <si>
    <t>Укрепление социально-полезных связей родителей и детей, находящихся в  местах лишения свободы</t>
  </si>
  <si>
    <t>Формирование здорового образа жизни. Профилактика всех видов зависимости у несовершеннолетних</t>
  </si>
  <si>
    <t>Привлечение внимания общественных организаций к проблемам детей и подростков</t>
  </si>
  <si>
    <t>Работа Межведомственного консилиума по принятию мер в отношении несовершеннолетних,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</si>
  <si>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</si>
  <si>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Выделение целевой финансовой помощи несовершеннолетним, находящимся в трудной жизненной ситуации на получение паспортов, приобретение одежды, питания</t>
  </si>
  <si>
    <t>Социальная ресоциализация и реабилитация несовершеннолетних, вернувшихся из мест лишения свободы</t>
  </si>
  <si>
    <t>Профилактика рецидивов преступности</t>
  </si>
  <si>
    <t>Сокращение количества правонарушений лицами, ранее совершавшими правонарушения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</si>
  <si>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</si>
  <si>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</si>
  <si>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</si>
  <si>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Управление социальной поддержки населения</t>
  </si>
  <si>
    <t>Предоставление актуальной информации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</si>
  <si>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</si>
  <si>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</si>
  <si>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</si>
  <si>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Отсутствие актов (попыток свершения)  терроризма, экстремизма в г.Воткинске</t>
  </si>
  <si>
    <t>Организация мероприятий по профилактике терроризма и экстремизма в молодежной среде</t>
  </si>
  <si>
    <t>Предотвращение национальной и религиозной неприязни в молодежной среде</t>
  </si>
  <si>
    <t>Осуществление контроля за соблюдением инициаторами публичных акций требований Федерального закона от 19.06.2004 г. № 54-ФЗ «О собраниях, митингах, демонстрациях, шествиях и анкетированиях» и Закона Удмуртской Республики от 28.06.2005 г. № 27-РЗ «О порядке подачи уведомления о проведении публичного мероприятия на территории Удмуртской Республики»</t>
  </si>
  <si>
    <t>Соблюдение требований законодательства</t>
  </si>
  <si>
    <t>Участие в совместных учениях и практических тренировках по отработке действий при угрозе совершения и ликвидации последствий террористических актов</t>
  </si>
  <si>
    <t>Отдел по делам ГО и ЧС</t>
  </si>
  <si>
    <t>Координация действий при угрозе совершения и ликвидации последствий террористических актов</t>
  </si>
  <si>
    <t>Сокращение количества зарегистрированных преступлений на территории города Воткинска</t>
  </si>
  <si>
    <t>Снижение количества правонарушений, повышение</t>
  </si>
  <si>
    <t>раскрываемости преступлений, в том числе по горячим следам</t>
  </si>
  <si>
    <t>Организация мониторинга криминогенной ситуации на территории  города Воткинска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</si>
  <si>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</si>
  <si>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Сокращение количества правонарушений на территории города Воткинска</t>
  </si>
  <si>
    <t>Информирование населения через средства массовой информации</t>
  </si>
  <si>
    <t>Управление организационной работы Аппарата Главы муниципального образования «Город Воткинск» и Воткинской городской Думы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</si>
  <si>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</si>
  <si>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</si>
  <si>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</si>
  <si>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</si>
  <si>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>Информирование несовершеннолетних</t>
  </si>
  <si>
    <t>Помещение складов находится под АОПС. Проводится ежемесячное тех.обслуживание</t>
  </si>
  <si>
    <t>Проведены соревнования: 18.04.2018 - "Соревнований постов радиационного и химического наблюдения РХН"; 27.04.2018  "Соревнования санитарных постов"; 19.05.2018 "Школа безопасности"</t>
  </si>
  <si>
    <t>Памятка населению "Памятка о мерах пожарной безопасности" (6000 экз), Статьи в СМИ</t>
  </si>
  <si>
    <t>23.06.18  проведеа дератизационная обработка (обработано 15 га)</t>
  </si>
  <si>
    <t>23.06.2018г</t>
  </si>
  <si>
    <t>в период с 23.05-29.06.2018гг -Акарицидная обработка -  (первичная обработано 57 га)</t>
  </si>
  <si>
    <t>23.05.2018 - 29.06.2018</t>
  </si>
  <si>
    <t>При проведении массовых мероприятий для охраны общественного порядка задействуются силы ДНД</t>
  </si>
  <si>
    <t>Межведомственное взаимодействие с Центром занятости населения, с МО МВД России "Воткинский" и образовательными организациями города</t>
  </si>
  <si>
    <t>2018г</t>
  </si>
  <si>
    <t>Ежеквартально</t>
  </si>
  <si>
    <t>В 2017г. показатель единицы изимерения - "человеко-часы"</t>
  </si>
  <si>
    <t>В 2018г. показатель единицы изимерения - "человек"</t>
  </si>
  <si>
    <t>На данный момент в ДНД состоит 24 человека</t>
  </si>
  <si>
    <t>по состоянию на  01 января 2019г.</t>
  </si>
  <si>
    <t>Функционирует 9 точек видеонаблюдения на территории МО "Город  Воткинск"  с выводом информации на пульт управления ЕДДС, в т.ч. ежемесячное обслуживание видеокамер (трафик, электрическая энергия, тех.обслуживание).  В Декабре 2018 г установлено дополнительно 10 камер уличного видео наблюдения</t>
  </si>
  <si>
    <t>В течение года размещены в средсвах массовой информации обявления, предупреждения и пр. о возможных угрозах безопасности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</si>
  <si>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</si>
  <si>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</si>
  <si>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</si>
  <si>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</si>
  <si>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</si>
  <si>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Администрации города Воткинска</t>
  </si>
  <si>
    <t>О внесении изменений в муниципальную  программу «Безопасность». Изложены в новой редакции  разделы «Наименование программы», «Подпрограммы», Сроки и этапы реализации», «Ресурсное обеспечение». Так, наименование программы: "Муниципальная программа «Безопасность» муниципального образования «Город Воткинск» на 2015-2021г.г.", Срок реализации: 2015-2021гг.</t>
  </si>
  <si>
    <t>О внесении изменений в муниципальную  программу «Безопасность». Внесены изменения в текстовую часть Мероприятий</t>
  </si>
  <si>
    <t>за  2018 год</t>
  </si>
  <si>
    <t>"БЕЗОПАСНОСТЬ" на 2015-2021 годы</t>
  </si>
  <si>
    <t>Профилактика правонарушений» на территории МО "Город Воткинск"</t>
  </si>
  <si>
    <t>«Безопасность» на 2015-2021 годы</t>
  </si>
  <si>
    <t>Программа "Безопасность" на 2015-2021 годы</t>
  </si>
  <si>
    <t>Программа «Безопасность» на 2015-2021 годы</t>
  </si>
  <si>
    <t xml:space="preserve">«Профилактика правонарушений» на территории МО «Город Воткинск» </t>
  </si>
  <si>
    <t xml:space="preserve">Подпрограмма "Профилактика правонарушений» на территории МО "Город Воткинск" </t>
  </si>
  <si>
    <t>«Безопасность»  на 2015-2021 годы</t>
  </si>
  <si>
    <t>О внесении изменений в муниципальную  программу «Безопасность». Внесены изменения в  раздел «Ресурсное обеспечение»"</t>
  </si>
  <si>
    <t xml:space="preserve">Проведен фестиваль "Волонтерских отрядов" (1 декабря 2018г.) </t>
  </si>
  <si>
    <t>День родного языка "Родной язык - душа народа" (Февраль. 5 мероприятий. Охват - 145 чел.) Цикл встреч на базе библиотек "Знаете ли вы такой народ" (Февраль-март. 13 мероприятий. Охват - 300чел.)                                       Цикл мероприятий к Дню солидарности с терроризмом (Сентябрь. Охват - более 10000 чел.)                                         Большой этнографический диктант (Ноябрь. Охват - 500 чел.)                              Семинар на тему «Государственная национальная политика Российской Федерации. Теория и практика регулирования межнациональных и межконфессиональных отношений на региональном и муниципальном уровне» (Декабрь. Охват 40 чел.)</t>
  </si>
  <si>
    <t>Изготовлен и размещен баннер "А ваш ребенок дома?" (комендантский час). Распространение памяток, брошюр , направленных на профилактику правонарушений среди населения</t>
  </si>
  <si>
    <t>Принятио и обработано 94145 заявок и обращений от граждан</t>
  </si>
  <si>
    <t>Подготовлено и обучено  в области ГО  - 1456 человеко-часов</t>
  </si>
  <si>
    <t>Обучено  в области ГО - 1415 человек</t>
  </si>
  <si>
    <t>Пресечено 32 административных правонарушений. Участие в более 32 массовых мероприятиях. Проведен конкурс "Лучший народный дружинник" в сентябре. В муниципальном этапе определен 1 победитель.</t>
  </si>
  <si>
    <t>Модернизация и обслуживание автоматизированнйо системы централизолванного оповещения населения (АСЦО)</t>
  </si>
  <si>
    <t>Поддержание в готовности, развитие комплексной системы экстренного оповещения населения (КСОН),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</si>
  <si>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КСОН, «Рупор»).</t>
  </si>
  <si>
    <t>Подтверждение лицензии курсами гражданской защиты муниципального бюджетного учреждения "Управление по делам ГО и ЧС города Воткинска" на ведение образовательной деятельности в области гражданской обороны и защиты от чрезвычайных ситуаций.</t>
  </si>
  <si>
    <t>Поддержание в готовности и технически исправном состоянии транспортного средства, средств связи, приборов РХР, средств индивидуальной защиты, оборудования и обмундирования.</t>
  </si>
  <si>
    <t>Поддержание в работоспособном состоянии автоматизированного рабочего места оператора системы обработки экстренных вызовов «112»</t>
  </si>
  <si>
    <t>Организация мероприятия по мерам пожарной безопасности среди населения МО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безопасности.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</si>
  <si>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МО "Город Воткинск".</t>
  </si>
  <si>
    <t>Пропаганда правил безопасности поведения на водных объектах. Выпуск печатной продукции. Изготовление и размещение аншлагов и предупреждающих, запрещающих  знаков</t>
  </si>
  <si>
    <t>Оказание муниципальной услуги "Реализация дополнительных профессиональных образовательных программ повышения квалификации"</t>
  </si>
  <si>
    <t>Оказание муниципальной услуги «Подготовка и обучение неработающего населения в области гражданской обороны "</t>
  </si>
  <si>
    <t>Оказание муниципальной работы «Обеспечение повседневной оперативной деятельности»</t>
  </si>
  <si>
    <t xml:space="preserve">«Профилактика правонарушений» на территории МО "Город Воткинск" </t>
  </si>
  <si>
    <t>Создание общественных добровольных формирований по охране правопорядка.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</si>
  <si>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«Город Воткинск».</t>
  </si>
  <si>
    <t>0620361930</t>
  </si>
  <si>
    <t>0620561920</t>
  </si>
  <si>
    <t>Организация проведения мероприятий с несовершеннолетними, состоящими на всех видах профилактического учета (культурные, спортивные, досуговые мероприятия)".</t>
  </si>
  <si>
    <t>Эксплуатация, обслуживание и развитие аппаратно-программного комплекса "Безопасный город".</t>
  </si>
  <si>
    <t>0620861900</t>
  </si>
  <si>
    <t>Организация мониторинга обстановки в местах массового пребывания людей на территории МО "Город Воткинск" и на значимых транспортных развязках.</t>
  </si>
  <si>
    <t>Организация взаимодействия по обеспечению правопорядка на территории МО "Город Воткинск" при чрезвычайных ситуациях.</t>
  </si>
  <si>
    <t>Проведено 35  рейдов</t>
  </si>
  <si>
    <t xml:space="preserve">Проведено 3 совместных рейдов. </t>
  </si>
  <si>
    <t>Проведено 35 рейдов. Составлен 1 протокол.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</si>
  <si>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</si>
  <si>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</si>
  <si>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</si>
  <si>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</si>
  <si>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</si>
  <si>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</si>
  <si>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</si>
  <si>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</si>
  <si>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</si>
  <si>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</si>
  <si>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</si>
  <si>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</si>
  <si>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</si>
  <si>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</si>
  <si>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</si>
  <si>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Руководитель Аппарата Администрации</t>
  </si>
  <si>
    <t>Подтверждение  лицензии курсами гражданской защиты муниципального бюджетного учреждения "Управление по делам ГО и ЧС города Воткинска" на ведение образовательной деятельности в области гражданской обороны и защиты от чрезвычайных ситуаций.</t>
  </si>
  <si>
    <t>Изготовление Брошюры "Действие в ЧС" (45 экз)</t>
  </si>
  <si>
    <t>Муниципальная программа "Безопасность" на 2015-2021 годы</t>
  </si>
  <si>
    <t>не запланировано на  2018</t>
  </si>
  <si>
    <t>" 11 " февраля  2019г.</t>
  </si>
  <si>
    <t>Проведены мероприятия: "Первые городские юношеские игры боевых искусств", "Кузница патриотов", "Свой Ход", "Быстрее, выше, сильнее". Мастер-классы по рисованию, скульптуре.  Привлечено 120 несовершеннолетних, состояних на всех видах учета.</t>
  </si>
  <si>
    <t>Степень достижения показателей</t>
  </si>
  <si>
    <t xml:space="preserve">Проведено 4  совместных межведомственных комиссий. </t>
  </si>
  <si>
    <t>Сформированы методы работы по профилактике преступлений и административных правонарушений. Осуществление межведомственных рейдов в дни новогодних и рождественских праздников, мероприятий с массовым пребыванием людей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</si>
</sst>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[$-419]d\ mmm;@"/>
    <numFmt numFmtId="183" formatCode="[$-419]mmmm\ yyyy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color indexed="8"/>
      <name val="Calibri"/>
      <family val="2"/>
    </font>
    <font>
      <sz val="8.5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color indexed="8"/>
      <name val="Times New Roman"/>
      <family val="1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4" fillId="32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17" fontId="2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27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9" fontId="2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2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justify" vertical="center" wrapText="1"/>
    </xf>
    <xf numFmtId="172" fontId="1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vertical="top"/>
    </xf>
    <xf numFmtId="49" fontId="21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vertical="top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17" fontId="2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8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left" vertical="center" wrapText="1" indent="2"/>
    </xf>
    <xf numFmtId="0" fontId="10" fillId="0" borderId="13" xfId="0" applyNumberFormat="1" applyFont="1" applyBorder="1" applyAlignment="1">
      <alignment horizontal="center" vertical="center"/>
    </xf>
    <xf numFmtId="9" fontId="10" fillId="0" borderId="13" xfId="57" applyFont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/>
    </xf>
    <xf numFmtId="0" fontId="40" fillId="34" borderId="0" xfId="0" applyFont="1" applyFill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5" fillId="0" borderId="0" xfId="0" applyFont="1" applyAlignment="1">
      <alignment/>
    </xf>
    <xf numFmtId="14" fontId="27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27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9" fontId="11" fillId="0" borderId="15" xfId="0" applyNumberFormat="1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178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1" fontId="18" fillId="0" borderId="10" xfId="0" applyNumberFormat="1" applyFont="1" applyBorder="1" applyAlignment="1">
      <alignment horizontal="right" vertical="center"/>
    </xf>
    <xf numFmtId="178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178" fontId="41" fillId="0" borderId="10" xfId="0" applyNumberFormat="1" applyFont="1" applyBorder="1" applyAlignment="1">
      <alignment horizontal="right" vertical="center"/>
    </xf>
    <xf numFmtId="178" fontId="24" fillId="0" borderId="10" xfId="0" applyNumberFormat="1" applyFont="1" applyBorder="1" applyAlignment="1">
      <alignment horizontal="right" vertical="center" wrapText="1"/>
    </xf>
    <xf numFmtId="178" fontId="42" fillId="0" borderId="10" xfId="0" applyNumberFormat="1" applyFont="1" applyBorder="1" applyAlignment="1">
      <alignment horizontal="right" vertical="center" wrapText="1"/>
    </xf>
    <xf numFmtId="178" fontId="41" fillId="0" borderId="10" xfId="0" applyNumberFormat="1" applyFont="1" applyBorder="1" applyAlignment="1">
      <alignment horizontal="right" vertical="center" wrapText="1"/>
    </xf>
    <xf numFmtId="178" fontId="24" fillId="0" borderId="10" xfId="0" applyNumberFormat="1" applyFont="1" applyBorder="1" applyAlignment="1" applyProtection="1">
      <alignment horizontal="right" vertical="center" wrapText="1"/>
      <protection hidden="1" locked="0"/>
    </xf>
    <xf numFmtId="178" fontId="4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8" fontId="41" fillId="0" borderId="10" xfId="0" applyNumberFormat="1" applyFont="1" applyFill="1" applyBorder="1" applyAlignment="1">
      <alignment horizontal="right" vertical="center" wrapText="1"/>
    </xf>
    <xf numFmtId="178" fontId="42" fillId="35" borderId="10" xfId="0" applyNumberFormat="1" applyFont="1" applyFill="1" applyBorder="1" applyAlignment="1" applyProtection="1">
      <alignment horizontal="right" vertical="center" wrapText="1"/>
      <protection hidden="1" locked="0"/>
    </xf>
    <xf numFmtId="178" fontId="24" fillId="35" borderId="10" xfId="0" applyNumberFormat="1" applyFont="1" applyFill="1" applyBorder="1" applyAlignment="1">
      <alignment horizontal="right" vertical="center" wrapText="1"/>
    </xf>
    <xf numFmtId="178" fontId="42" fillId="35" borderId="10" xfId="0" applyNumberFormat="1" applyFont="1" applyFill="1" applyBorder="1" applyAlignment="1">
      <alignment horizontal="right" vertical="center" wrapText="1"/>
    </xf>
    <xf numFmtId="0" fontId="20" fillId="35" borderId="10" xfId="0" applyFont="1" applyFill="1" applyBorder="1" applyAlignment="1">
      <alignment horizontal="right" vertical="center"/>
    </xf>
    <xf numFmtId="1" fontId="20" fillId="35" borderId="10" xfId="0" applyNumberFormat="1" applyFont="1" applyFill="1" applyBorder="1" applyAlignment="1">
      <alignment horizontal="right" vertical="center"/>
    </xf>
    <xf numFmtId="178" fontId="20" fillId="35" borderId="10" xfId="0" applyNumberFormat="1" applyFont="1" applyFill="1" applyBorder="1" applyAlignment="1">
      <alignment horizontal="right" vertical="center"/>
    </xf>
    <xf numFmtId="178" fontId="20" fillId="36" borderId="10" xfId="0" applyNumberFormat="1" applyFont="1" applyFill="1" applyBorder="1" applyAlignment="1">
      <alignment horizontal="right" vertical="center"/>
    </xf>
    <xf numFmtId="1" fontId="20" fillId="36" borderId="10" xfId="0" applyNumberFormat="1" applyFont="1" applyFill="1" applyBorder="1" applyAlignment="1">
      <alignment horizontal="right" vertical="center"/>
    </xf>
    <xf numFmtId="178" fontId="24" fillId="36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8" fillId="0" borderId="10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/>
    </xf>
    <xf numFmtId="180" fontId="39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83" fontId="21" fillId="37" borderId="1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17" fontId="21" fillId="37" borderId="15" xfId="0" applyNumberFormat="1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89" fillId="0" borderId="10" xfId="0" applyFont="1" applyBorder="1" applyAlignment="1">
      <alignment horizontal="center" wrapText="1"/>
    </xf>
    <xf numFmtId="180" fontId="0" fillId="0" borderId="0" xfId="0" applyNumberFormat="1" applyAlignment="1">
      <alignment/>
    </xf>
    <xf numFmtId="180" fontId="23" fillId="0" borderId="0" xfId="0" applyNumberFormat="1" applyFont="1" applyAlignment="1">
      <alignment vertical="center" wrapText="1"/>
    </xf>
    <xf numFmtId="180" fontId="30" fillId="0" borderId="0" xfId="0" applyNumberFormat="1" applyFont="1" applyAlignment="1">
      <alignment vertical="center" wrapText="1"/>
    </xf>
    <xf numFmtId="180" fontId="44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/>
    </xf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35" borderId="15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6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5" borderId="15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3" fillId="0" borderId="0" xfId="42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5" fillId="0" borderId="0" xfId="42" applyFont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15" fillId="0" borderId="0" xfId="42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24" fillId="0" borderId="14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right" vertical="center"/>
    </xf>
    <xf numFmtId="9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>
      <alignment horizontal="right" vertical="center"/>
    </xf>
    <xf numFmtId="9" fontId="41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180" fontId="39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16DK7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7O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="60" zoomScaleNormal="55" zoomScalePageLayoutView="0" workbookViewId="0" topLeftCell="A1">
      <selection activeCell="B10" sqref="B10"/>
    </sheetView>
  </sheetViews>
  <sheetFormatPr defaultColWidth="9.140625" defaultRowHeight="15"/>
  <cols>
    <col min="1" max="1" width="92.7109375" style="0" customWidth="1"/>
    <col min="2" max="2" width="49.7109375" style="0" customWidth="1"/>
    <col min="8" max="8" width="17.28125" style="0" customWidth="1"/>
  </cols>
  <sheetData>
    <row r="2" ht="18.75">
      <c r="B2" s="86" t="s">
        <v>162</v>
      </c>
    </row>
    <row r="3" spans="2:6" ht="18.75">
      <c r="B3" s="86" t="s">
        <v>163</v>
      </c>
      <c r="C3" s="91"/>
      <c r="D3" s="91"/>
      <c r="E3" s="91"/>
      <c r="F3" s="91"/>
    </row>
    <row r="4" spans="2:13" ht="18" customHeight="1">
      <c r="B4" s="232" t="s">
        <v>166</v>
      </c>
      <c r="C4" s="232"/>
      <c r="D4" s="232"/>
      <c r="E4" s="232"/>
      <c r="F4" s="232"/>
      <c r="M4" s="90"/>
    </row>
    <row r="5" spans="2:13" ht="18" customHeight="1">
      <c r="B5" s="232" t="s">
        <v>167</v>
      </c>
      <c r="C5" s="232"/>
      <c r="D5" s="232"/>
      <c r="E5" s="232"/>
      <c r="F5" s="232"/>
      <c r="M5" s="90"/>
    </row>
    <row r="6" spans="2:13" ht="18.75">
      <c r="B6" s="90"/>
      <c r="C6" s="90"/>
      <c r="D6" s="90"/>
      <c r="E6" s="90"/>
      <c r="F6" s="90"/>
      <c r="M6" s="90"/>
    </row>
    <row r="7" ht="18.75">
      <c r="B7" s="86" t="s">
        <v>165</v>
      </c>
    </row>
    <row r="8" ht="15">
      <c r="B8" s="87"/>
    </row>
    <row r="9" ht="18.75">
      <c r="B9" s="86" t="s">
        <v>376</v>
      </c>
    </row>
    <row r="10" ht="15">
      <c r="I10" s="87"/>
    </row>
    <row r="11" spans="1:12" ht="21">
      <c r="A11" s="89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2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0.25">
      <c r="A13" s="235" t="s">
        <v>164</v>
      </c>
      <c r="B13" s="235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2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23.25">
      <c r="A15" s="234" t="s">
        <v>315</v>
      </c>
      <c r="B15" s="234"/>
      <c r="C15" s="93"/>
      <c r="D15" s="93"/>
      <c r="E15" s="93"/>
      <c r="F15" s="93"/>
      <c r="G15" s="93"/>
      <c r="H15" s="93"/>
      <c r="I15" s="93"/>
      <c r="J15" s="93"/>
      <c r="K15" s="93"/>
      <c r="L15" s="93"/>
    </row>
    <row r="16" spans="1:12" ht="20.2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</row>
    <row r="17" spans="1:12" ht="19.5">
      <c r="A17" s="233" t="s">
        <v>303</v>
      </c>
      <c r="B17" s="233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9" ht="15.75">
      <c r="A19" s="85"/>
    </row>
    <row r="21" ht="15.75">
      <c r="A21" s="85"/>
    </row>
    <row r="23" ht="15.75">
      <c r="A23" s="85"/>
    </row>
    <row r="25" ht="15.75">
      <c r="A25" s="85"/>
    </row>
  </sheetData>
  <sheetProtection/>
  <mergeCells count="6">
    <mergeCell ref="B4:F4"/>
    <mergeCell ref="B5:F5"/>
    <mergeCell ref="A17:B17"/>
    <mergeCell ref="A15:B15"/>
    <mergeCell ref="A13:B13"/>
    <mergeCell ref="A16:L1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view="pageBreakPreview" zoomScale="85" zoomScaleSheetLayoutView="85" zoomScalePageLayoutView="0" workbookViewId="0" topLeftCell="A49">
      <selection activeCell="F60" sqref="F60:F63"/>
    </sheetView>
  </sheetViews>
  <sheetFormatPr defaultColWidth="9.140625" defaultRowHeight="15"/>
  <cols>
    <col min="1" max="5" width="3.28125" style="0" customWidth="1"/>
    <col min="6" max="6" width="39.00390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10.57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269" t="s">
        <v>35</v>
      </c>
      <c r="P1" s="269"/>
      <c r="Q1" s="269"/>
    </row>
    <row r="2" spans="1:17" ht="3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73" t="s">
        <v>161</v>
      </c>
      <c r="P2" s="273"/>
      <c r="Q2" s="273"/>
    </row>
    <row r="3" spans="1:17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71" t="s">
        <v>141</v>
      </c>
      <c r="P3" s="271"/>
      <c r="Q3" s="271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71"/>
      <c r="P4" s="271"/>
      <c r="Q4" s="271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3"/>
      <c r="Q5" s="3"/>
    </row>
    <row r="6" spans="1:17" ht="15.75">
      <c r="A6" s="270" t="s">
        <v>50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ht="15.75">
      <c r="A7" s="270" t="s">
        <v>314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</row>
    <row r="8" spans="1:17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">
      <c r="A9" s="272" t="s">
        <v>47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spans="1:17" ht="15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83" t="s">
        <v>9</v>
      </c>
      <c r="B11" s="283"/>
      <c r="C11" s="283"/>
      <c r="D11" s="283"/>
      <c r="E11" s="283"/>
      <c r="F11" s="281" t="s">
        <v>20</v>
      </c>
      <c r="G11" s="281" t="s">
        <v>21</v>
      </c>
      <c r="H11" s="281" t="s">
        <v>22</v>
      </c>
      <c r="I11" s="281"/>
      <c r="J11" s="281"/>
      <c r="K11" s="281"/>
      <c r="L11" s="281"/>
      <c r="M11" s="279" t="s">
        <v>23</v>
      </c>
      <c r="N11" s="280"/>
      <c r="O11" s="280"/>
      <c r="P11" s="281" t="s">
        <v>53</v>
      </c>
      <c r="Q11" s="281"/>
    </row>
    <row r="12" spans="1:17" ht="31.5">
      <c r="A12" s="14" t="s">
        <v>14</v>
      </c>
      <c r="B12" s="14" t="s">
        <v>10</v>
      </c>
      <c r="C12" s="15" t="s">
        <v>11</v>
      </c>
      <c r="D12" s="14" t="s">
        <v>12</v>
      </c>
      <c r="E12" s="14" t="s">
        <v>34</v>
      </c>
      <c r="F12" s="281"/>
      <c r="G12" s="281"/>
      <c r="H12" s="16" t="s">
        <v>24</v>
      </c>
      <c r="I12" s="16" t="s">
        <v>25</v>
      </c>
      <c r="J12" s="16" t="s">
        <v>26</v>
      </c>
      <c r="K12" s="16" t="s">
        <v>27</v>
      </c>
      <c r="L12" s="16" t="s">
        <v>28</v>
      </c>
      <c r="M12" s="16" t="s">
        <v>39</v>
      </c>
      <c r="N12" s="16" t="s">
        <v>38</v>
      </c>
      <c r="O12" s="16" t="s">
        <v>40</v>
      </c>
      <c r="P12" s="16" t="s">
        <v>41</v>
      </c>
      <c r="Q12" s="16" t="s">
        <v>42</v>
      </c>
    </row>
    <row r="13" spans="1:17" s="13" customFormat="1" ht="15">
      <c r="A13" s="255" t="s">
        <v>51</v>
      </c>
      <c r="B13" s="256"/>
      <c r="C13" s="268"/>
      <c r="D13" s="274"/>
      <c r="E13" s="249"/>
      <c r="F13" s="265" t="s">
        <v>318</v>
      </c>
      <c r="G13" s="76" t="s">
        <v>29</v>
      </c>
      <c r="H13" s="78"/>
      <c r="I13" s="78"/>
      <c r="J13" s="78"/>
      <c r="K13" s="78"/>
      <c r="L13" s="78"/>
      <c r="M13" s="167">
        <f>M16+M15+M14</f>
        <v>4770.6</v>
      </c>
      <c r="N13" s="167">
        <f>N16+N15+N14</f>
        <v>4770.6</v>
      </c>
      <c r="O13" s="167">
        <f>O16+O15+O14</f>
        <v>4770.6</v>
      </c>
      <c r="P13" s="168">
        <f aca="true" t="shared" si="0" ref="P13:P18">O13/M13*100</f>
        <v>100</v>
      </c>
      <c r="Q13" s="168">
        <f aca="true" t="shared" si="1" ref="Q13:Q18">O13/N13*100</f>
        <v>100</v>
      </c>
    </row>
    <row r="14" spans="1:17" s="13" customFormat="1" ht="22.5">
      <c r="A14" s="255"/>
      <c r="B14" s="256"/>
      <c r="C14" s="268"/>
      <c r="D14" s="274"/>
      <c r="E14" s="249"/>
      <c r="F14" s="265"/>
      <c r="G14" s="75" t="s">
        <v>156</v>
      </c>
      <c r="H14" s="79">
        <v>933</v>
      </c>
      <c r="I14" s="79"/>
      <c r="J14" s="79"/>
      <c r="K14" s="79"/>
      <c r="L14" s="79"/>
      <c r="M14" s="167">
        <f>M61</f>
        <v>20</v>
      </c>
      <c r="N14" s="167">
        <f>N61</f>
        <v>20</v>
      </c>
      <c r="O14" s="167">
        <f>O61</f>
        <v>20</v>
      </c>
      <c r="P14" s="168">
        <f t="shared" si="0"/>
        <v>100</v>
      </c>
      <c r="Q14" s="168">
        <f t="shared" si="1"/>
        <v>100</v>
      </c>
    </row>
    <row r="15" spans="1:17" s="13" customFormat="1" ht="45">
      <c r="A15" s="255"/>
      <c r="B15" s="256"/>
      <c r="C15" s="268"/>
      <c r="D15" s="274"/>
      <c r="E15" s="249"/>
      <c r="F15" s="265"/>
      <c r="G15" s="75" t="s">
        <v>159</v>
      </c>
      <c r="H15" s="79">
        <v>933</v>
      </c>
      <c r="I15" s="79"/>
      <c r="J15" s="79"/>
      <c r="K15" s="79"/>
      <c r="L15" s="79"/>
      <c r="M15" s="167">
        <f>M63</f>
        <v>217.3</v>
      </c>
      <c r="N15" s="167">
        <f>N63</f>
        <v>217.3</v>
      </c>
      <c r="O15" s="167">
        <f>O63</f>
        <v>217.3</v>
      </c>
      <c r="P15" s="168">
        <f t="shared" si="0"/>
        <v>100</v>
      </c>
      <c r="Q15" s="168">
        <f t="shared" si="1"/>
        <v>100</v>
      </c>
    </row>
    <row r="16" spans="1:17" s="13" customFormat="1" ht="24">
      <c r="A16" s="255"/>
      <c r="B16" s="256"/>
      <c r="C16" s="268"/>
      <c r="D16" s="274"/>
      <c r="E16" s="249"/>
      <c r="F16" s="265"/>
      <c r="G16" s="80" t="s">
        <v>52</v>
      </c>
      <c r="H16" s="78">
        <v>933</v>
      </c>
      <c r="I16" s="77"/>
      <c r="J16" s="77"/>
      <c r="K16" s="78"/>
      <c r="L16" s="78"/>
      <c r="M16" s="167">
        <f>M18+M62</f>
        <v>4533.3</v>
      </c>
      <c r="N16" s="167">
        <f>N18+N62</f>
        <v>4533.3</v>
      </c>
      <c r="O16" s="167">
        <f>O18+O62</f>
        <v>4533.3</v>
      </c>
      <c r="P16" s="168">
        <f t="shared" si="0"/>
        <v>100</v>
      </c>
      <c r="Q16" s="168">
        <f t="shared" si="1"/>
        <v>100</v>
      </c>
    </row>
    <row r="17" spans="1:17" s="13" customFormat="1" ht="15">
      <c r="A17" s="255" t="s">
        <v>51</v>
      </c>
      <c r="B17" s="256">
        <v>1</v>
      </c>
      <c r="C17" s="266"/>
      <c r="D17" s="258"/>
      <c r="E17" s="249"/>
      <c r="F17" s="267" t="s">
        <v>54</v>
      </c>
      <c r="G17" s="17" t="s">
        <v>29</v>
      </c>
      <c r="H17" s="18"/>
      <c r="I17" s="18"/>
      <c r="J17" s="18"/>
      <c r="K17" s="18"/>
      <c r="L17" s="18"/>
      <c r="M17" s="190">
        <f>M18</f>
        <v>4041.1000000000004</v>
      </c>
      <c r="N17" s="190">
        <f>N18</f>
        <v>4041.1000000000004</v>
      </c>
      <c r="O17" s="190">
        <f>O18</f>
        <v>4041.1000000000004</v>
      </c>
      <c r="P17" s="191">
        <f t="shared" si="0"/>
        <v>100</v>
      </c>
      <c r="Q17" s="191">
        <f t="shared" si="1"/>
        <v>100</v>
      </c>
    </row>
    <row r="18" spans="1:17" s="13" customFormat="1" ht="24">
      <c r="A18" s="255"/>
      <c r="B18" s="256"/>
      <c r="C18" s="266"/>
      <c r="D18" s="258"/>
      <c r="E18" s="249"/>
      <c r="F18" s="267"/>
      <c r="G18" s="21" t="s">
        <v>52</v>
      </c>
      <c r="H18" s="18">
        <v>933</v>
      </c>
      <c r="I18" s="22"/>
      <c r="J18" s="22"/>
      <c r="K18" s="18"/>
      <c r="L18" s="18"/>
      <c r="M18" s="169">
        <f>M19+M24+M31+M35+M40+M45+M54+M49</f>
        <v>4041.1000000000004</v>
      </c>
      <c r="N18" s="169">
        <f>N19+N24+N31+N35+N40+N45+N54+N49</f>
        <v>4041.1000000000004</v>
      </c>
      <c r="O18" s="169">
        <f>O19+O24+O31+O35+O40+O45+O54+O49</f>
        <v>4041.1000000000004</v>
      </c>
      <c r="P18" s="170">
        <f t="shared" si="0"/>
        <v>100</v>
      </c>
      <c r="Q18" s="170">
        <f t="shared" si="1"/>
        <v>100</v>
      </c>
    </row>
    <row r="19" spans="1:17" ht="15">
      <c r="A19" s="255" t="s">
        <v>51</v>
      </c>
      <c r="B19" s="256">
        <v>1</v>
      </c>
      <c r="C19" s="257" t="s">
        <v>18</v>
      </c>
      <c r="D19" s="258"/>
      <c r="E19" s="249"/>
      <c r="F19" s="259" t="s">
        <v>55</v>
      </c>
      <c r="G19" s="17" t="s">
        <v>29</v>
      </c>
      <c r="H19" s="18">
        <v>933</v>
      </c>
      <c r="I19" s="22"/>
      <c r="J19" s="22"/>
      <c r="K19" s="18"/>
      <c r="L19" s="18"/>
      <c r="M19" s="187">
        <f>M20</f>
        <v>0</v>
      </c>
      <c r="N19" s="187">
        <f>N20</f>
        <v>0</v>
      </c>
      <c r="O19" s="187">
        <f>O20</f>
        <v>0</v>
      </c>
      <c r="P19" s="187">
        <f>P20</f>
        <v>0</v>
      </c>
      <c r="Q19" s="187">
        <f>Q20</f>
        <v>0</v>
      </c>
    </row>
    <row r="20" spans="1:17" ht="24">
      <c r="A20" s="255"/>
      <c r="B20" s="256"/>
      <c r="C20" s="257"/>
      <c r="D20" s="258"/>
      <c r="E20" s="249"/>
      <c r="F20" s="260"/>
      <c r="G20" s="21" t="s">
        <v>52</v>
      </c>
      <c r="H20" s="18">
        <v>933</v>
      </c>
      <c r="I20" s="22"/>
      <c r="J20" s="22"/>
      <c r="K20" s="18"/>
      <c r="L20" s="18"/>
      <c r="M20" s="171">
        <f>M22</f>
        <v>0</v>
      </c>
      <c r="N20" s="171">
        <f>N22</f>
        <v>0</v>
      </c>
      <c r="O20" s="171">
        <f>O22</f>
        <v>0</v>
      </c>
      <c r="P20" s="170"/>
      <c r="Q20" s="170"/>
    </row>
    <row r="21" spans="1:17" ht="33.75">
      <c r="A21" s="143" t="s">
        <v>51</v>
      </c>
      <c r="B21" s="144">
        <v>1</v>
      </c>
      <c r="C21" s="145" t="s">
        <v>18</v>
      </c>
      <c r="D21" s="146">
        <v>1</v>
      </c>
      <c r="E21" s="147"/>
      <c r="F21" s="144" t="s">
        <v>331</v>
      </c>
      <c r="G21" s="19" t="s">
        <v>52</v>
      </c>
      <c r="H21" s="18"/>
      <c r="I21" s="22"/>
      <c r="J21" s="22"/>
      <c r="K21" s="18"/>
      <c r="L21" s="18"/>
      <c r="M21" s="171"/>
      <c r="N21" s="171"/>
      <c r="O21" s="171"/>
      <c r="P21" s="170"/>
      <c r="Q21" s="170"/>
    </row>
    <row r="22" spans="1:17" ht="67.5">
      <c r="A22" s="148" t="s">
        <v>51</v>
      </c>
      <c r="B22" s="141">
        <v>1</v>
      </c>
      <c r="C22" s="149" t="s">
        <v>18</v>
      </c>
      <c r="D22" s="146">
        <v>2</v>
      </c>
      <c r="E22" s="141"/>
      <c r="F22" s="59" t="s">
        <v>332</v>
      </c>
      <c r="G22" s="19" t="s">
        <v>52</v>
      </c>
      <c r="H22" s="23">
        <v>933</v>
      </c>
      <c r="I22" s="20" t="s">
        <v>57</v>
      </c>
      <c r="J22" s="20" t="s">
        <v>58</v>
      </c>
      <c r="K22" s="20" t="s">
        <v>59</v>
      </c>
      <c r="L22" s="23">
        <v>244</v>
      </c>
      <c r="M22" s="172">
        <v>0</v>
      </c>
      <c r="N22" s="172">
        <v>0</v>
      </c>
      <c r="O22" s="172">
        <v>0</v>
      </c>
      <c r="P22" s="172"/>
      <c r="Q22" s="172"/>
    </row>
    <row r="23" spans="1:17" ht="33.75">
      <c r="A23" s="148" t="s">
        <v>51</v>
      </c>
      <c r="B23" s="141">
        <v>1</v>
      </c>
      <c r="C23" s="149" t="s">
        <v>18</v>
      </c>
      <c r="D23" s="146">
        <v>3</v>
      </c>
      <c r="E23" s="141"/>
      <c r="F23" s="59" t="s">
        <v>333</v>
      </c>
      <c r="G23" s="19" t="s">
        <v>52</v>
      </c>
      <c r="H23" s="23">
        <v>933</v>
      </c>
      <c r="I23" s="20" t="s">
        <v>57</v>
      </c>
      <c r="J23" s="20" t="s">
        <v>58</v>
      </c>
      <c r="K23" s="20" t="s">
        <v>59</v>
      </c>
      <c r="L23" s="23"/>
      <c r="M23" s="172"/>
      <c r="N23" s="172"/>
      <c r="O23" s="172"/>
      <c r="P23" s="172"/>
      <c r="Q23" s="172"/>
    </row>
    <row r="24" spans="1:17" ht="15">
      <c r="A24" s="275" t="s">
        <v>51</v>
      </c>
      <c r="B24" s="277">
        <v>1</v>
      </c>
      <c r="C24" s="261" t="s">
        <v>13</v>
      </c>
      <c r="D24" s="263"/>
      <c r="E24" s="263"/>
      <c r="F24" s="250" t="s">
        <v>60</v>
      </c>
      <c r="G24" s="17" t="s">
        <v>29</v>
      </c>
      <c r="H24" s="18">
        <v>933</v>
      </c>
      <c r="I24" s="22"/>
      <c r="J24" s="22"/>
      <c r="K24" s="18"/>
      <c r="L24" s="18"/>
      <c r="M24" s="187">
        <f>M25</f>
        <v>0</v>
      </c>
      <c r="N24" s="187">
        <f>N25</f>
        <v>0</v>
      </c>
      <c r="O24" s="187">
        <f>O25</f>
        <v>0</v>
      </c>
      <c r="P24" s="187">
        <f>P25</f>
        <v>0</v>
      </c>
      <c r="Q24" s="187">
        <f>Q25</f>
        <v>0</v>
      </c>
    </row>
    <row r="25" spans="1:17" ht="24">
      <c r="A25" s="276"/>
      <c r="B25" s="278"/>
      <c r="C25" s="262"/>
      <c r="D25" s="264"/>
      <c r="E25" s="264"/>
      <c r="F25" s="254"/>
      <c r="G25" s="21" t="s">
        <v>52</v>
      </c>
      <c r="H25" s="18">
        <v>933</v>
      </c>
      <c r="I25" s="22"/>
      <c r="J25" s="22"/>
      <c r="K25" s="18"/>
      <c r="L25" s="18"/>
      <c r="M25" s="171"/>
      <c r="N25" s="171"/>
      <c r="O25" s="171"/>
      <c r="P25" s="171"/>
      <c r="Q25" s="171"/>
    </row>
    <row r="26" spans="1:17" ht="45">
      <c r="A26" s="150" t="s">
        <v>51</v>
      </c>
      <c r="B26" s="12">
        <v>1</v>
      </c>
      <c r="C26" s="151" t="s">
        <v>13</v>
      </c>
      <c r="D26" s="12">
        <v>1</v>
      </c>
      <c r="E26" s="12"/>
      <c r="F26" s="59" t="s">
        <v>61</v>
      </c>
      <c r="G26" s="59" t="s">
        <v>52</v>
      </c>
      <c r="H26" s="23">
        <v>933</v>
      </c>
      <c r="I26" s="20" t="s">
        <v>57</v>
      </c>
      <c r="J26" s="20" t="s">
        <v>58</v>
      </c>
      <c r="K26" s="20" t="s">
        <v>59</v>
      </c>
      <c r="L26" s="23"/>
      <c r="M26" s="172"/>
      <c r="N26" s="172"/>
      <c r="O26" s="172"/>
      <c r="P26" s="173"/>
      <c r="Q26" s="173"/>
    </row>
    <row r="27" spans="1:17" ht="67.5">
      <c r="A27" s="150" t="s">
        <v>51</v>
      </c>
      <c r="B27" s="12">
        <v>1</v>
      </c>
      <c r="C27" s="151" t="s">
        <v>13</v>
      </c>
      <c r="D27" s="12">
        <v>2</v>
      </c>
      <c r="E27" s="12"/>
      <c r="F27" s="59" t="s">
        <v>334</v>
      </c>
      <c r="G27" s="59" t="s">
        <v>52</v>
      </c>
      <c r="H27" s="23">
        <v>933</v>
      </c>
      <c r="I27" s="20" t="s">
        <v>57</v>
      </c>
      <c r="J27" s="20" t="s">
        <v>58</v>
      </c>
      <c r="K27" s="20" t="s">
        <v>59</v>
      </c>
      <c r="L27" s="23"/>
      <c r="M27" s="172"/>
      <c r="N27" s="172"/>
      <c r="O27" s="172"/>
      <c r="P27" s="172"/>
      <c r="Q27" s="172"/>
    </row>
    <row r="28" spans="1:17" ht="33.75">
      <c r="A28" s="150" t="s">
        <v>51</v>
      </c>
      <c r="B28" s="12">
        <v>1</v>
      </c>
      <c r="C28" s="151" t="s">
        <v>13</v>
      </c>
      <c r="D28" s="12">
        <v>4</v>
      </c>
      <c r="E28" s="12"/>
      <c r="F28" s="59" t="s">
        <v>63</v>
      </c>
      <c r="G28" s="59" t="s">
        <v>52</v>
      </c>
      <c r="H28" s="23">
        <v>933</v>
      </c>
      <c r="I28" s="20" t="s">
        <v>57</v>
      </c>
      <c r="J28" s="20" t="s">
        <v>58</v>
      </c>
      <c r="K28" s="20" t="s">
        <v>59</v>
      </c>
      <c r="L28" s="23"/>
      <c r="M28" s="172"/>
      <c r="N28" s="172"/>
      <c r="O28" s="172"/>
      <c r="P28" s="172"/>
      <c r="Q28" s="172"/>
    </row>
    <row r="29" spans="1:17" ht="57">
      <c r="A29" s="150" t="s">
        <v>51</v>
      </c>
      <c r="B29" s="12">
        <v>1</v>
      </c>
      <c r="C29" s="151" t="s">
        <v>13</v>
      </c>
      <c r="D29" s="12">
        <v>5</v>
      </c>
      <c r="E29" s="12"/>
      <c r="F29" s="152" t="s">
        <v>64</v>
      </c>
      <c r="G29" s="59" t="s">
        <v>52</v>
      </c>
      <c r="H29" s="23">
        <v>933</v>
      </c>
      <c r="I29" s="20" t="s">
        <v>57</v>
      </c>
      <c r="J29" s="20" t="s">
        <v>58</v>
      </c>
      <c r="K29" s="20" t="s">
        <v>59</v>
      </c>
      <c r="L29" s="23"/>
      <c r="M29" s="172"/>
      <c r="N29" s="172"/>
      <c r="O29" s="172"/>
      <c r="P29" s="172"/>
      <c r="Q29" s="172"/>
    </row>
    <row r="30" spans="1:17" ht="57">
      <c r="A30" s="150" t="s">
        <v>51</v>
      </c>
      <c r="B30" s="12">
        <v>1</v>
      </c>
      <c r="C30" s="151" t="s">
        <v>13</v>
      </c>
      <c r="D30" s="12">
        <v>6</v>
      </c>
      <c r="E30" s="12"/>
      <c r="F30" s="153" t="s">
        <v>65</v>
      </c>
      <c r="G30" s="59" t="s">
        <v>52</v>
      </c>
      <c r="H30" s="23">
        <v>933</v>
      </c>
      <c r="I30" s="20" t="s">
        <v>57</v>
      </c>
      <c r="J30" s="20" t="s">
        <v>58</v>
      </c>
      <c r="K30" s="20" t="s">
        <v>59</v>
      </c>
      <c r="L30" s="23"/>
      <c r="M30" s="172"/>
      <c r="N30" s="172"/>
      <c r="O30" s="172"/>
      <c r="P30" s="172"/>
      <c r="Q30" s="172"/>
    </row>
    <row r="31" spans="1:17" ht="15">
      <c r="A31" s="255" t="s">
        <v>51</v>
      </c>
      <c r="B31" s="256">
        <v>1</v>
      </c>
      <c r="C31" s="257" t="s">
        <v>57</v>
      </c>
      <c r="D31" s="258"/>
      <c r="E31" s="249"/>
      <c r="F31" s="250" t="s">
        <v>66</v>
      </c>
      <c r="G31" s="17" t="s">
        <v>29</v>
      </c>
      <c r="H31" s="18">
        <v>933</v>
      </c>
      <c r="I31" s="22"/>
      <c r="J31" s="22"/>
      <c r="K31" s="18"/>
      <c r="L31" s="18"/>
      <c r="M31" s="187">
        <f>M32</f>
        <v>0</v>
      </c>
      <c r="N31" s="187">
        <f>N32</f>
        <v>0</v>
      </c>
      <c r="O31" s="187">
        <f>O32</f>
        <v>0</v>
      </c>
      <c r="P31" s="187">
        <f>P32</f>
        <v>0</v>
      </c>
      <c r="Q31" s="187">
        <f>Q32</f>
        <v>0</v>
      </c>
    </row>
    <row r="32" spans="1:17" ht="27" customHeight="1">
      <c r="A32" s="255"/>
      <c r="B32" s="256"/>
      <c r="C32" s="257"/>
      <c r="D32" s="258"/>
      <c r="E32" s="249"/>
      <c r="F32" s="251"/>
      <c r="G32" s="21" t="s">
        <v>52</v>
      </c>
      <c r="H32" s="18">
        <v>933</v>
      </c>
      <c r="I32" s="22"/>
      <c r="J32" s="22"/>
      <c r="K32" s="18"/>
      <c r="L32" s="18"/>
      <c r="M32" s="171">
        <f>SUM(M33:M34)</f>
        <v>0</v>
      </c>
      <c r="N32" s="171">
        <f>SUM(N33:N34)</f>
        <v>0</v>
      </c>
      <c r="O32" s="171">
        <f>SUM(O33:O34)</f>
        <v>0</v>
      </c>
      <c r="P32" s="171">
        <f>SUM(P33:P34)</f>
        <v>0</v>
      </c>
      <c r="Q32" s="171">
        <f>SUM(Q33:Q34)</f>
        <v>0</v>
      </c>
    </row>
    <row r="33" spans="1:17" ht="45">
      <c r="A33" s="20" t="s">
        <v>51</v>
      </c>
      <c r="B33" s="23">
        <v>1</v>
      </c>
      <c r="C33" s="24" t="s">
        <v>57</v>
      </c>
      <c r="D33" s="23">
        <v>1</v>
      </c>
      <c r="E33" s="14"/>
      <c r="F33" s="59" t="s">
        <v>335</v>
      </c>
      <c r="G33" s="19" t="s">
        <v>52</v>
      </c>
      <c r="H33" s="23">
        <v>933</v>
      </c>
      <c r="I33" s="20" t="s">
        <v>57</v>
      </c>
      <c r="J33" s="20" t="s">
        <v>58</v>
      </c>
      <c r="K33" s="20" t="s">
        <v>59</v>
      </c>
      <c r="L33" s="23"/>
      <c r="M33" s="172"/>
      <c r="N33" s="172"/>
      <c r="O33" s="172"/>
      <c r="P33" s="172"/>
      <c r="Q33" s="172"/>
    </row>
    <row r="34" spans="1:17" ht="33.75">
      <c r="A34" s="20" t="s">
        <v>51</v>
      </c>
      <c r="B34" s="23">
        <v>1</v>
      </c>
      <c r="C34" s="24" t="s">
        <v>57</v>
      </c>
      <c r="D34" s="23">
        <v>2</v>
      </c>
      <c r="E34" s="14"/>
      <c r="F34" s="59" t="s">
        <v>67</v>
      </c>
      <c r="G34" s="19" t="s">
        <v>52</v>
      </c>
      <c r="H34" s="23">
        <v>933</v>
      </c>
      <c r="I34" s="20" t="s">
        <v>57</v>
      </c>
      <c r="J34" s="20" t="s">
        <v>58</v>
      </c>
      <c r="K34" s="20" t="s">
        <v>59</v>
      </c>
      <c r="L34" s="23"/>
      <c r="M34" s="172"/>
      <c r="N34" s="172"/>
      <c r="O34" s="172"/>
      <c r="P34" s="172"/>
      <c r="Q34" s="172"/>
    </row>
    <row r="35" spans="1:17" ht="15">
      <c r="A35" s="255" t="s">
        <v>51</v>
      </c>
      <c r="B35" s="256">
        <v>1</v>
      </c>
      <c r="C35" s="257" t="s">
        <v>68</v>
      </c>
      <c r="D35" s="258"/>
      <c r="E35" s="249"/>
      <c r="F35" s="250" t="s">
        <v>69</v>
      </c>
      <c r="G35" s="17" t="s">
        <v>29</v>
      </c>
      <c r="H35" s="18">
        <v>933</v>
      </c>
      <c r="I35" s="22"/>
      <c r="J35" s="22"/>
      <c r="K35" s="18"/>
      <c r="L35" s="18"/>
      <c r="M35" s="187">
        <f>M36</f>
        <v>0</v>
      </c>
      <c r="N35" s="187">
        <f>N36</f>
        <v>0</v>
      </c>
      <c r="O35" s="187">
        <f>O36</f>
        <v>0</v>
      </c>
      <c r="P35" s="187">
        <f>P36</f>
        <v>0</v>
      </c>
      <c r="Q35" s="187">
        <f>Q36</f>
        <v>0</v>
      </c>
    </row>
    <row r="36" spans="1:17" ht="24">
      <c r="A36" s="255"/>
      <c r="B36" s="256"/>
      <c r="C36" s="257"/>
      <c r="D36" s="258"/>
      <c r="E36" s="249"/>
      <c r="F36" s="251"/>
      <c r="G36" s="21" t="s">
        <v>52</v>
      </c>
      <c r="H36" s="18">
        <v>933</v>
      </c>
      <c r="I36" s="22"/>
      <c r="J36" s="22"/>
      <c r="K36" s="18"/>
      <c r="L36" s="18"/>
      <c r="M36" s="171">
        <f>SUM(M37:M38)</f>
        <v>0</v>
      </c>
      <c r="N36" s="171">
        <f>SUM(N37:N38)</f>
        <v>0</v>
      </c>
      <c r="O36" s="171">
        <f>SUM(O37:O38)</f>
        <v>0</v>
      </c>
      <c r="P36" s="171">
        <f>SUM(P37:P38)</f>
        <v>0</v>
      </c>
      <c r="Q36" s="171">
        <f>SUM(Q37:Q38)</f>
        <v>0</v>
      </c>
    </row>
    <row r="37" spans="1:17" ht="56.25">
      <c r="A37" s="150" t="s">
        <v>51</v>
      </c>
      <c r="B37" s="12">
        <v>1</v>
      </c>
      <c r="C37" s="151" t="s">
        <v>68</v>
      </c>
      <c r="D37" s="12">
        <v>1</v>
      </c>
      <c r="E37" s="12"/>
      <c r="F37" s="59" t="s">
        <v>70</v>
      </c>
      <c r="G37" s="59" t="s">
        <v>52</v>
      </c>
      <c r="H37" s="23">
        <v>933</v>
      </c>
      <c r="I37" s="20" t="s">
        <v>57</v>
      </c>
      <c r="J37" s="20" t="s">
        <v>58</v>
      </c>
      <c r="K37" s="20" t="s">
        <v>59</v>
      </c>
      <c r="L37" s="23"/>
      <c r="M37" s="172"/>
      <c r="N37" s="172"/>
      <c r="O37" s="172"/>
      <c r="P37" s="172"/>
      <c r="Q37" s="172"/>
    </row>
    <row r="38" spans="1:17" ht="45">
      <c r="A38" s="150" t="s">
        <v>51</v>
      </c>
      <c r="B38" s="12">
        <v>1</v>
      </c>
      <c r="C38" s="151" t="s">
        <v>68</v>
      </c>
      <c r="D38" s="12">
        <v>2</v>
      </c>
      <c r="E38" s="12"/>
      <c r="F38" s="59" t="s">
        <v>71</v>
      </c>
      <c r="G38" s="59" t="s">
        <v>52</v>
      </c>
      <c r="H38" s="23">
        <v>933</v>
      </c>
      <c r="I38" s="20" t="s">
        <v>57</v>
      </c>
      <c r="J38" s="20" t="s">
        <v>58</v>
      </c>
      <c r="K38" s="20" t="s">
        <v>59</v>
      </c>
      <c r="L38" s="23"/>
      <c r="M38" s="172"/>
      <c r="N38" s="172"/>
      <c r="O38" s="172"/>
      <c r="P38" s="172"/>
      <c r="Q38" s="172"/>
    </row>
    <row r="39" spans="1:17" ht="33.75">
      <c r="A39" s="150" t="s">
        <v>51</v>
      </c>
      <c r="B39" s="12">
        <v>1</v>
      </c>
      <c r="C39" s="151" t="s">
        <v>68</v>
      </c>
      <c r="D39" s="12">
        <v>3</v>
      </c>
      <c r="E39" s="12"/>
      <c r="F39" s="59" t="s">
        <v>336</v>
      </c>
      <c r="G39" s="59" t="s">
        <v>52</v>
      </c>
      <c r="H39" s="23"/>
      <c r="I39" s="20"/>
      <c r="J39" s="20"/>
      <c r="K39" s="20"/>
      <c r="L39" s="23"/>
      <c r="M39" s="172"/>
      <c r="N39" s="172"/>
      <c r="O39" s="172"/>
      <c r="P39" s="172"/>
      <c r="Q39" s="172"/>
    </row>
    <row r="40" spans="1:17" ht="15">
      <c r="A40" s="255" t="s">
        <v>51</v>
      </c>
      <c r="B40" s="256">
        <v>1</v>
      </c>
      <c r="C40" s="257" t="s">
        <v>72</v>
      </c>
      <c r="D40" s="258"/>
      <c r="E40" s="249"/>
      <c r="F40" s="250" t="s">
        <v>73</v>
      </c>
      <c r="G40" s="17" t="s">
        <v>29</v>
      </c>
      <c r="H40" s="18">
        <v>933</v>
      </c>
      <c r="I40" s="22"/>
      <c r="J40" s="22"/>
      <c r="K40" s="18"/>
      <c r="L40" s="18"/>
      <c r="M40" s="187">
        <f>M41</f>
        <v>0</v>
      </c>
      <c r="N40" s="187">
        <f>N41</f>
        <v>0</v>
      </c>
      <c r="O40" s="187">
        <f>O41</f>
        <v>0</v>
      </c>
      <c r="P40" s="187">
        <f>P41</f>
        <v>0</v>
      </c>
      <c r="Q40" s="187">
        <f>Q41</f>
        <v>0</v>
      </c>
    </row>
    <row r="41" spans="1:17" ht="24">
      <c r="A41" s="255"/>
      <c r="B41" s="256"/>
      <c r="C41" s="257"/>
      <c r="D41" s="258"/>
      <c r="E41" s="249"/>
      <c r="F41" s="251"/>
      <c r="G41" s="21" t="s">
        <v>52</v>
      </c>
      <c r="H41" s="18">
        <v>933</v>
      </c>
      <c r="I41" s="22"/>
      <c r="J41" s="22"/>
      <c r="K41" s="18"/>
      <c r="L41" s="18"/>
      <c r="M41" s="171">
        <f>SUM(M42:M44)</f>
        <v>0</v>
      </c>
      <c r="N41" s="171">
        <f>SUM(N42:N44)</f>
        <v>0</v>
      </c>
      <c r="O41" s="171">
        <f>SUM(O42:O44)</f>
        <v>0</v>
      </c>
      <c r="P41" s="171">
        <f>SUM(P42:P44)</f>
        <v>0</v>
      </c>
      <c r="Q41" s="171">
        <f>SUM(Q42:Q44)</f>
        <v>0</v>
      </c>
    </row>
    <row r="42" spans="1:17" ht="33.75">
      <c r="A42" s="150" t="s">
        <v>51</v>
      </c>
      <c r="B42" s="12">
        <v>1</v>
      </c>
      <c r="C42" s="151" t="s">
        <v>72</v>
      </c>
      <c r="D42" s="12">
        <v>1</v>
      </c>
      <c r="E42" s="12"/>
      <c r="F42" s="59" t="s">
        <v>74</v>
      </c>
      <c r="G42" s="59" t="s">
        <v>52</v>
      </c>
      <c r="H42" s="23">
        <v>933</v>
      </c>
      <c r="I42" s="20" t="s">
        <v>57</v>
      </c>
      <c r="J42" s="20" t="s">
        <v>58</v>
      </c>
      <c r="K42" s="20" t="s">
        <v>59</v>
      </c>
      <c r="L42" s="23"/>
      <c r="M42" s="172"/>
      <c r="N42" s="172"/>
      <c r="O42" s="172"/>
      <c r="P42" s="172"/>
      <c r="Q42" s="172"/>
    </row>
    <row r="43" spans="1:17" ht="78.75">
      <c r="A43" s="150" t="s">
        <v>51</v>
      </c>
      <c r="B43" s="12">
        <v>1</v>
      </c>
      <c r="C43" s="151" t="s">
        <v>72</v>
      </c>
      <c r="D43" s="12">
        <v>3</v>
      </c>
      <c r="E43" s="12"/>
      <c r="F43" s="59" t="s">
        <v>337</v>
      </c>
      <c r="G43" s="59" t="s">
        <v>52</v>
      </c>
      <c r="H43" s="23">
        <v>933</v>
      </c>
      <c r="I43" s="20" t="s">
        <v>57</v>
      </c>
      <c r="J43" s="20" t="s">
        <v>58</v>
      </c>
      <c r="K43" s="20" t="s">
        <v>59</v>
      </c>
      <c r="L43" s="23"/>
      <c r="M43" s="172"/>
      <c r="N43" s="172"/>
      <c r="O43" s="172"/>
      <c r="P43" s="172"/>
      <c r="Q43" s="172"/>
    </row>
    <row r="44" spans="1:17" ht="79.5">
      <c r="A44" s="150" t="s">
        <v>51</v>
      </c>
      <c r="B44" s="12">
        <v>1</v>
      </c>
      <c r="C44" s="151" t="s">
        <v>72</v>
      </c>
      <c r="D44" s="12">
        <v>4</v>
      </c>
      <c r="E44" s="12"/>
      <c r="F44" s="154" t="s">
        <v>338</v>
      </c>
      <c r="G44" s="59" t="s">
        <v>52</v>
      </c>
      <c r="H44" s="23">
        <v>933</v>
      </c>
      <c r="I44" s="20" t="s">
        <v>57</v>
      </c>
      <c r="J44" s="20" t="s">
        <v>58</v>
      </c>
      <c r="K44" s="20" t="s">
        <v>59</v>
      </c>
      <c r="L44" s="23"/>
      <c r="M44" s="172"/>
      <c r="N44" s="172"/>
      <c r="O44" s="172"/>
      <c r="P44" s="172"/>
      <c r="Q44" s="172"/>
    </row>
    <row r="45" spans="1:17" ht="15">
      <c r="A45" s="255" t="s">
        <v>51</v>
      </c>
      <c r="B45" s="256">
        <v>1</v>
      </c>
      <c r="C45" s="257" t="s">
        <v>51</v>
      </c>
      <c r="D45" s="258"/>
      <c r="E45" s="249"/>
      <c r="F45" s="250" t="s">
        <v>75</v>
      </c>
      <c r="G45" s="17" t="s">
        <v>29</v>
      </c>
      <c r="H45" s="18">
        <v>933</v>
      </c>
      <c r="I45" s="22"/>
      <c r="J45" s="22"/>
      <c r="K45" s="18"/>
      <c r="L45" s="18"/>
      <c r="M45" s="187">
        <f>M46</f>
        <v>0</v>
      </c>
      <c r="N45" s="187">
        <f>N46</f>
        <v>0</v>
      </c>
      <c r="O45" s="187">
        <f>O46</f>
        <v>0</v>
      </c>
      <c r="P45" s="187">
        <f>P46</f>
        <v>0</v>
      </c>
      <c r="Q45" s="187">
        <f>Q46</f>
        <v>0</v>
      </c>
    </row>
    <row r="46" spans="1:17" ht="24">
      <c r="A46" s="255"/>
      <c r="B46" s="256"/>
      <c r="C46" s="257"/>
      <c r="D46" s="258"/>
      <c r="E46" s="249"/>
      <c r="F46" s="251"/>
      <c r="G46" s="21" t="s">
        <v>52</v>
      </c>
      <c r="H46" s="18">
        <v>933</v>
      </c>
      <c r="I46" s="22"/>
      <c r="J46" s="22"/>
      <c r="K46" s="18"/>
      <c r="L46" s="18"/>
      <c r="M46" s="171">
        <f>M48</f>
        <v>0</v>
      </c>
      <c r="N46" s="171">
        <f>N48</f>
        <v>0</v>
      </c>
      <c r="O46" s="171">
        <f>O48</f>
        <v>0</v>
      </c>
      <c r="P46" s="171">
        <f>P48</f>
        <v>0</v>
      </c>
      <c r="Q46" s="171">
        <f>Q48</f>
        <v>0</v>
      </c>
    </row>
    <row r="47" spans="1:17" ht="33.75">
      <c r="A47" s="150" t="s">
        <v>51</v>
      </c>
      <c r="B47" s="12">
        <v>1</v>
      </c>
      <c r="C47" s="151" t="s">
        <v>51</v>
      </c>
      <c r="D47" s="12">
        <v>1</v>
      </c>
      <c r="E47" s="12"/>
      <c r="F47" s="59" t="s">
        <v>76</v>
      </c>
      <c r="G47" s="59" t="s">
        <v>52</v>
      </c>
      <c r="H47" s="18"/>
      <c r="I47" s="22"/>
      <c r="J47" s="22"/>
      <c r="K47" s="18"/>
      <c r="L47" s="18"/>
      <c r="M47" s="171"/>
      <c r="N47" s="171"/>
      <c r="O47" s="171"/>
      <c r="P47" s="171"/>
      <c r="Q47" s="171"/>
    </row>
    <row r="48" spans="1:17" ht="45">
      <c r="A48" s="150" t="s">
        <v>51</v>
      </c>
      <c r="B48" s="12">
        <v>1</v>
      </c>
      <c r="C48" s="151" t="s">
        <v>51</v>
      </c>
      <c r="D48" s="12">
        <v>2</v>
      </c>
      <c r="E48" s="12"/>
      <c r="F48" s="59" t="s">
        <v>339</v>
      </c>
      <c r="G48" s="59" t="s">
        <v>52</v>
      </c>
      <c r="H48" s="23">
        <v>933</v>
      </c>
      <c r="I48" s="20" t="s">
        <v>57</v>
      </c>
      <c r="J48" s="20" t="s">
        <v>58</v>
      </c>
      <c r="K48" s="20" t="s">
        <v>59</v>
      </c>
      <c r="L48" s="23"/>
      <c r="M48" s="172"/>
      <c r="N48" s="172"/>
      <c r="O48" s="172"/>
      <c r="P48" s="172"/>
      <c r="Q48" s="172"/>
    </row>
    <row r="49" spans="1:17" ht="15">
      <c r="A49" s="255" t="s">
        <v>51</v>
      </c>
      <c r="B49" s="256">
        <v>1</v>
      </c>
      <c r="C49" s="257" t="s">
        <v>77</v>
      </c>
      <c r="D49" s="258"/>
      <c r="E49" s="249"/>
      <c r="F49" s="250" t="s">
        <v>78</v>
      </c>
      <c r="G49" s="17" t="s">
        <v>29</v>
      </c>
      <c r="H49" s="18">
        <v>933</v>
      </c>
      <c r="I49" s="22"/>
      <c r="J49" s="22"/>
      <c r="K49" s="18"/>
      <c r="L49" s="18"/>
      <c r="M49" s="187">
        <f>M50</f>
        <v>100</v>
      </c>
      <c r="N49" s="187">
        <f>N50</f>
        <v>100</v>
      </c>
      <c r="O49" s="187">
        <f>O50</f>
        <v>100</v>
      </c>
      <c r="P49" s="188">
        <f>P50</f>
        <v>100</v>
      </c>
      <c r="Q49" s="187">
        <f>O49/N49*100</f>
        <v>100</v>
      </c>
    </row>
    <row r="50" spans="1:17" ht="24">
      <c r="A50" s="255"/>
      <c r="B50" s="256"/>
      <c r="C50" s="257"/>
      <c r="D50" s="258"/>
      <c r="E50" s="249"/>
      <c r="F50" s="251"/>
      <c r="G50" s="21" t="s">
        <v>52</v>
      </c>
      <c r="H50" s="18">
        <v>933</v>
      </c>
      <c r="I50" s="22"/>
      <c r="J50" s="22"/>
      <c r="K50" s="18"/>
      <c r="L50" s="18"/>
      <c r="M50" s="171">
        <f>SUM(M51:M53)</f>
        <v>100</v>
      </c>
      <c r="N50" s="171">
        <f>SUM(N51:N53)</f>
        <v>100</v>
      </c>
      <c r="O50" s="171">
        <f>SUM(O51:O53)</f>
        <v>100</v>
      </c>
      <c r="P50" s="170">
        <f>O50/M50*100</f>
        <v>100</v>
      </c>
      <c r="Q50" s="171">
        <v>100</v>
      </c>
    </row>
    <row r="51" spans="1:17" ht="60">
      <c r="A51" s="20" t="s">
        <v>51</v>
      </c>
      <c r="B51" s="23">
        <v>1</v>
      </c>
      <c r="C51" s="24" t="s">
        <v>77</v>
      </c>
      <c r="D51" s="25">
        <v>1</v>
      </c>
      <c r="E51" s="14"/>
      <c r="F51" s="19" t="s">
        <v>79</v>
      </c>
      <c r="G51" s="19" t="s">
        <v>52</v>
      </c>
      <c r="H51" s="23">
        <v>933</v>
      </c>
      <c r="I51" s="20" t="s">
        <v>57</v>
      </c>
      <c r="J51" s="20" t="s">
        <v>80</v>
      </c>
      <c r="K51" s="20" t="s">
        <v>128</v>
      </c>
      <c r="L51" s="23">
        <v>244</v>
      </c>
      <c r="M51" s="172">
        <v>9</v>
      </c>
      <c r="N51" s="172">
        <v>9</v>
      </c>
      <c r="O51" s="172">
        <v>9</v>
      </c>
      <c r="P51" s="173">
        <f>O51/M51*100</f>
        <v>100</v>
      </c>
      <c r="Q51" s="173">
        <f>O51/N51*100</f>
        <v>100</v>
      </c>
    </row>
    <row r="52" spans="1:17" ht="48">
      <c r="A52" s="20" t="s">
        <v>51</v>
      </c>
      <c r="B52" s="23">
        <v>1</v>
      </c>
      <c r="C52" s="24" t="s">
        <v>77</v>
      </c>
      <c r="D52" s="25">
        <v>2</v>
      </c>
      <c r="E52" s="14"/>
      <c r="F52" s="19" t="s">
        <v>81</v>
      </c>
      <c r="G52" s="19" t="s">
        <v>52</v>
      </c>
      <c r="H52" s="23">
        <v>933</v>
      </c>
      <c r="I52" s="20" t="s">
        <v>57</v>
      </c>
      <c r="J52" s="20" t="s">
        <v>80</v>
      </c>
      <c r="K52" s="20" t="s">
        <v>128</v>
      </c>
      <c r="L52" s="23">
        <v>244</v>
      </c>
      <c r="M52" s="172">
        <v>91</v>
      </c>
      <c r="N52" s="172">
        <v>91</v>
      </c>
      <c r="O52" s="172">
        <v>91</v>
      </c>
      <c r="P52" s="173">
        <f>O52/M52*100</f>
        <v>100</v>
      </c>
      <c r="Q52" s="173">
        <f>O52/N52*100</f>
        <v>100</v>
      </c>
    </row>
    <row r="53" spans="1:17" ht="56.25">
      <c r="A53" s="20" t="s">
        <v>51</v>
      </c>
      <c r="B53" s="23">
        <v>1</v>
      </c>
      <c r="C53" s="24" t="s">
        <v>77</v>
      </c>
      <c r="D53" s="23">
        <v>3</v>
      </c>
      <c r="E53" s="14"/>
      <c r="F53" s="62" t="s">
        <v>82</v>
      </c>
      <c r="G53" s="19" t="s">
        <v>52</v>
      </c>
      <c r="H53" s="23">
        <v>933</v>
      </c>
      <c r="I53" s="20" t="s">
        <v>57</v>
      </c>
      <c r="J53" s="20" t="s">
        <v>80</v>
      </c>
      <c r="K53" s="20" t="s">
        <v>128</v>
      </c>
      <c r="L53" s="23"/>
      <c r="M53" s="172"/>
      <c r="N53" s="172"/>
      <c r="O53" s="172"/>
      <c r="P53" s="172"/>
      <c r="Q53" s="172"/>
    </row>
    <row r="54" spans="1:17" ht="15">
      <c r="A54" s="255" t="s">
        <v>51</v>
      </c>
      <c r="B54" s="256">
        <v>1</v>
      </c>
      <c r="C54" s="257" t="s">
        <v>83</v>
      </c>
      <c r="D54" s="258"/>
      <c r="E54" s="249"/>
      <c r="F54" s="250" t="s">
        <v>84</v>
      </c>
      <c r="G54" s="17" t="s">
        <v>29</v>
      </c>
      <c r="H54" s="18">
        <v>933</v>
      </c>
      <c r="I54" s="22"/>
      <c r="J54" s="22"/>
      <c r="K54" s="18"/>
      <c r="L54" s="18"/>
      <c r="M54" s="189">
        <f>M55</f>
        <v>3941.1000000000004</v>
      </c>
      <c r="N54" s="187">
        <f>N55</f>
        <v>3941.1000000000004</v>
      </c>
      <c r="O54" s="189">
        <f>O55</f>
        <v>3941.1000000000004</v>
      </c>
      <c r="P54" s="188">
        <f>P55</f>
        <v>100</v>
      </c>
      <c r="Q54" s="188">
        <f>Q55</f>
        <v>99</v>
      </c>
    </row>
    <row r="55" spans="1:17" ht="24">
      <c r="A55" s="255"/>
      <c r="B55" s="256"/>
      <c r="C55" s="257"/>
      <c r="D55" s="258"/>
      <c r="E55" s="249"/>
      <c r="F55" s="254"/>
      <c r="G55" s="21" t="s">
        <v>52</v>
      </c>
      <c r="H55" s="18">
        <v>933</v>
      </c>
      <c r="I55" s="22"/>
      <c r="J55" s="22"/>
      <c r="K55" s="18"/>
      <c r="L55" s="18"/>
      <c r="M55" s="169">
        <f>M56+M58+M57+M59</f>
        <v>3941.1000000000004</v>
      </c>
      <c r="N55" s="169">
        <f>N56+N58+N57+N59</f>
        <v>3941.1000000000004</v>
      </c>
      <c r="O55" s="169">
        <f>O56+O58+O57+O59</f>
        <v>3941.1000000000004</v>
      </c>
      <c r="P55" s="170">
        <v>100</v>
      </c>
      <c r="Q55" s="170">
        <v>99</v>
      </c>
    </row>
    <row r="56" spans="1:17" ht="33.75">
      <c r="A56" s="20" t="s">
        <v>51</v>
      </c>
      <c r="B56" s="23">
        <v>1</v>
      </c>
      <c r="C56" s="24" t="s">
        <v>83</v>
      </c>
      <c r="D56" s="23">
        <v>1</v>
      </c>
      <c r="E56" s="14"/>
      <c r="F56" s="155" t="s">
        <v>340</v>
      </c>
      <c r="G56" s="19" t="s">
        <v>52</v>
      </c>
      <c r="H56" s="23">
        <v>933</v>
      </c>
      <c r="I56" s="20" t="s">
        <v>57</v>
      </c>
      <c r="J56" s="20" t="s">
        <v>80</v>
      </c>
      <c r="K56" s="20" t="s">
        <v>129</v>
      </c>
      <c r="L56" s="23">
        <v>244</v>
      </c>
      <c r="M56" s="172">
        <v>1064.5</v>
      </c>
      <c r="N56" s="174">
        <v>1064.5</v>
      </c>
      <c r="O56" s="175">
        <v>1064.5</v>
      </c>
      <c r="P56" s="173">
        <f aca="true" t="shared" si="2" ref="P56:P63">O56/M56*100</f>
        <v>100</v>
      </c>
      <c r="Q56" s="173">
        <f aca="true" t="shared" si="3" ref="Q56:Q63">O56/N56*100</f>
        <v>100</v>
      </c>
    </row>
    <row r="57" spans="1:17" ht="33.75">
      <c r="A57" s="20" t="s">
        <v>51</v>
      </c>
      <c r="B57" s="23">
        <v>1</v>
      </c>
      <c r="C57" s="24" t="s">
        <v>83</v>
      </c>
      <c r="D57" s="23">
        <v>2</v>
      </c>
      <c r="E57" s="14"/>
      <c r="F57" s="155" t="s">
        <v>341</v>
      </c>
      <c r="G57" s="19" t="s">
        <v>52</v>
      </c>
      <c r="H57" s="23">
        <v>933</v>
      </c>
      <c r="I57" s="20" t="s">
        <v>57</v>
      </c>
      <c r="J57" s="20" t="s">
        <v>80</v>
      </c>
      <c r="K57" s="20" t="s">
        <v>129</v>
      </c>
      <c r="L57" s="23">
        <v>244</v>
      </c>
      <c r="M57" s="172">
        <v>75.3</v>
      </c>
      <c r="N57" s="174">
        <f>M57</f>
        <v>75.3</v>
      </c>
      <c r="O57" s="175">
        <v>75.3</v>
      </c>
      <c r="P57" s="173">
        <f t="shared" si="2"/>
        <v>100</v>
      </c>
      <c r="Q57" s="173">
        <f t="shared" si="3"/>
        <v>100</v>
      </c>
    </row>
    <row r="58" spans="1:17" ht="24">
      <c r="A58" s="20" t="s">
        <v>51</v>
      </c>
      <c r="B58" s="23">
        <v>1</v>
      </c>
      <c r="C58" s="24" t="s">
        <v>83</v>
      </c>
      <c r="D58" s="23">
        <v>3</v>
      </c>
      <c r="E58" s="14"/>
      <c r="F58" s="58" t="s">
        <v>342</v>
      </c>
      <c r="G58" s="19" t="s">
        <v>52</v>
      </c>
      <c r="H58" s="23">
        <v>933</v>
      </c>
      <c r="I58" s="20" t="s">
        <v>57</v>
      </c>
      <c r="J58" s="20" t="s">
        <v>80</v>
      </c>
      <c r="K58" s="20" t="s">
        <v>129</v>
      </c>
      <c r="L58" s="23">
        <v>244</v>
      </c>
      <c r="M58" s="172">
        <v>2792.3</v>
      </c>
      <c r="N58" s="174">
        <v>2792.3</v>
      </c>
      <c r="O58" s="175">
        <v>2792.3</v>
      </c>
      <c r="P58" s="173">
        <f t="shared" si="2"/>
        <v>100</v>
      </c>
      <c r="Q58" s="173">
        <f t="shared" si="3"/>
        <v>100</v>
      </c>
    </row>
    <row r="59" spans="1:17" ht="22.5">
      <c r="A59" s="56" t="s">
        <v>51</v>
      </c>
      <c r="B59" s="11">
        <v>1</v>
      </c>
      <c r="C59" s="57" t="s">
        <v>83</v>
      </c>
      <c r="D59" s="11">
        <v>4</v>
      </c>
      <c r="E59" s="12"/>
      <c r="F59" s="58" t="s">
        <v>131</v>
      </c>
      <c r="G59" s="59" t="s">
        <v>52</v>
      </c>
      <c r="H59" s="11">
        <v>933</v>
      </c>
      <c r="I59" s="56" t="s">
        <v>57</v>
      </c>
      <c r="J59" s="56" t="s">
        <v>80</v>
      </c>
      <c r="K59" s="56" t="s">
        <v>132</v>
      </c>
      <c r="L59" s="11">
        <v>244</v>
      </c>
      <c r="M59" s="176">
        <v>9</v>
      </c>
      <c r="N59" s="177">
        <v>9</v>
      </c>
      <c r="O59" s="177">
        <v>9</v>
      </c>
      <c r="P59" s="173">
        <f t="shared" si="2"/>
        <v>100</v>
      </c>
      <c r="Q59" s="173">
        <f t="shared" si="3"/>
        <v>100</v>
      </c>
    </row>
    <row r="60" spans="1:17" ht="15">
      <c r="A60" s="284" t="s">
        <v>51</v>
      </c>
      <c r="B60" s="252">
        <v>2</v>
      </c>
      <c r="C60" s="252"/>
      <c r="D60" s="252"/>
      <c r="E60" s="252"/>
      <c r="F60" s="253" t="s">
        <v>343</v>
      </c>
      <c r="G60" s="158" t="s">
        <v>29</v>
      </c>
      <c r="H60" s="157"/>
      <c r="I60" s="157"/>
      <c r="J60" s="157"/>
      <c r="K60" s="157"/>
      <c r="L60" s="157"/>
      <c r="M60" s="192">
        <f>M63+M61+M62</f>
        <v>729.5</v>
      </c>
      <c r="N60" s="192">
        <f>N63+N61+N62</f>
        <v>729.5</v>
      </c>
      <c r="O60" s="192">
        <f>O63+O61+O62</f>
        <v>729.5</v>
      </c>
      <c r="P60" s="191">
        <f t="shared" si="2"/>
        <v>100</v>
      </c>
      <c r="Q60" s="191">
        <f t="shared" si="3"/>
        <v>100</v>
      </c>
    </row>
    <row r="61" spans="1:17" ht="31.5">
      <c r="A61" s="284"/>
      <c r="B61" s="252"/>
      <c r="C61" s="252"/>
      <c r="D61" s="252"/>
      <c r="E61" s="252"/>
      <c r="F61" s="253"/>
      <c r="G61" s="158" t="s">
        <v>156</v>
      </c>
      <c r="H61" s="157">
        <v>933</v>
      </c>
      <c r="I61" s="157"/>
      <c r="J61" s="157"/>
      <c r="K61" s="157"/>
      <c r="L61" s="157"/>
      <c r="M61" s="178">
        <f>M69</f>
        <v>20</v>
      </c>
      <c r="N61" s="178">
        <f>N69</f>
        <v>20</v>
      </c>
      <c r="O61" s="178">
        <f>O69</f>
        <v>20</v>
      </c>
      <c r="P61" s="170">
        <f t="shared" si="2"/>
        <v>100</v>
      </c>
      <c r="Q61" s="170">
        <f t="shared" si="3"/>
        <v>100</v>
      </c>
    </row>
    <row r="62" spans="1:17" ht="20.25" customHeight="1">
      <c r="A62" s="284"/>
      <c r="B62" s="252"/>
      <c r="C62" s="252"/>
      <c r="D62" s="252"/>
      <c r="E62" s="252"/>
      <c r="F62" s="253"/>
      <c r="G62" s="158" t="s">
        <v>52</v>
      </c>
      <c r="H62" s="157">
        <v>933</v>
      </c>
      <c r="I62" s="157"/>
      <c r="J62" s="157"/>
      <c r="K62" s="157"/>
      <c r="L62" s="157"/>
      <c r="M62" s="178">
        <f>M74</f>
        <v>492.2</v>
      </c>
      <c r="N62" s="178">
        <f>N74</f>
        <v>492.2</v>
      </c>
      <c r="O62" s="178">
        <f>O74</f>
        <v>492.2</v>
      </c>
      <c r="P62" s="170">
        <f t="shared" si="2"/>
        <v>100</v>
      </c>
      <c r="Q62" s="170">
        <f t="shared" si="3"/>
        <v>100</v>
      </c>
    </row>
    <row r="63" spans="1:17" ht="25.5" customHeight="1">
      <c r="A63" s="284"/>
      <c r="B63" s="252"/>
      <c r="C63" s="252"/>
      <c r="D63" s="252"/>
      <c r="E63" s="252"/>
      <c r="F63" s="253"/>
      <c r="G63" s="158" t="s">
        <v>213</v>
      </c>
      <c r="H63" s="157">
        <v>938</v>
      </c>
      <c r="I63" s="157"/>
      <c r="J63" s="157"/>
      <c r="K63" s="157"/>
      <c r="L63" s="157"/>
      <c r="M63" s="178">
        <f>M65</f>
        <v>217.3</v>
      </c>
      <c r="N63" s="178">
        <f>N65</f>
        <v>217.3</v>
      </c>
      <c r="O63" s="178">
        <f>O65</f>
        <v>217.3</v>
      </c>
      <c r="P63" s="170">
        <f t="shared" si="2"/>
        <v>100</v>
      </c>
      <c r="Q63" s="170">
        <f t="shared" si="3"/>
        <v>100</v>
      </c>
    </row>
    <row r="64" spans="1:17" ht="15">
      <c r="A64" s="284" t="s">
        <v>51</v>
      </c>
      <c r="B64" s="252">
        <v>2</v>
      </c>
      <c r="C64" s="284" t="s">
        <v>57</v>
      </c>
      <c r="D64" s="252"/>
      <c r="E64" s="252"/>
      <c r="F64" s="239" t="s">
        <v>344</v>
      </c>
      <c r="G64" s="158" t="s">
        <v>29</v>
      </c>
      <c r="H64" s="157">
        <v>938</v>
      </c>
      <c r="I64" s="157"/>
      <c r="J64" s="156"/>
      <c r="K64" s="156"/>
      <c r="L64" s="157"/>
      <c r="M64" s="179">
        <f>M65</f>
        <v>217.3</v>
      </c>
      <c r="N64" s="179">
        <f>N65</f>
        <v>217.3</v>
      </c>
      <c r="O64" s="179">
        <f>O65</f>
        <v>217.3</v>
      </c>
      <c r="P64" s="179"/>
      <c r="Q64" s="179"/>
    </row>
    <row r="65" spans="1:17" ht="25.5" customHeight="1">
      <c r="A65" s="284"/>
      <c r="B65" s="252"/>
      <c r="C65" s="284"/>
      <c r="D65" s="252"/>
      <c r="E65" s="252"/>
      <c r="F65" s="239"/>
      <c r="G65" s="158" t="s">
        <v>213</v>
      </c>
      <c r="H65" s="157">
        <v>938</v>
      </c>
      <c r="I65" s="157"/>
      <c r="J65" s="156"/>
      <c r="K65" s="156"/>
      <c r="L65" s="157"/>
      <c r="M65" s="184">
        <f>M66+M67</f>
        <v>217.3</v>
      </c>
      <c r="N65" s="184">
        <f>N66+N67</f>
        <v>217.3</v>
      </c>
      <c r="O65" s="184">
        <f>O66+O67</f>
        <v>217.3</v>
      </c>
      <c r="P65" s="184"/>
      <c r="Q65" s="184"/>
    </row>
    <row r="66" spans="1:17" ht="45">
      <c r="A66" s="148" t="s">
        <v>51</v>
      </c>
      <c r="B66" s="141">
        <v>2</v>
      </c>
      <c r="C66" s="148" t="s">
        <v>57</v>
      </c>
      <c r="D66" s="141">
        <v>1</v>
      </c>
      <c r="E66" s="141"/>
      <c r="F66" s="160" t="s">
        <v>345</v>
      </c>
      <c r="G66" s="160" t="s">
        <v>213</v>
      </c>
      <c r="H66" s="12">
        <v>938</v>
      </c>
      <c r="I66" s="150" t="s">
        <v>57</v>
      </c>
      <c r="J66" s="150" t="s">
        <v>58</v>
      </c>
      <c r="K66" s="150" t="s">
        <v>346</v>
      </c>
      <c r="L66" s="12">
        <v>620</v>
      </c>
      <c r="M66" s="180">
        <f>50+167.3</f>
        <v>217.3</v>
      </c>
      <c r="N66" s="180">
        <f>50+167.3</f>
        <v>217.3</v>
      </c>
      <c r="O66" s="180">
        <f>50+167.3</f>
        <v>217.3</v>
      </c>
      <c r="P66" s="173">
        <f>O66/M66*100</f>
        <v>100</v>
      </c>
      <c r="Q66" s="173">
        <f>O66/N66*100</f>
        <v>100</v>
      </c>
    </row>
    <row r="67" spans="1:17" ht="42" customHeight="1">
      <c r="A67" s="150" t="s">
        <v>51</v>
      </c>
      <c r="B67" s="12">
        <v>2</v>
      </c>
      <c r="C67" s="150" t="s">
        <v>57</v>
      </c>
      <c r="D67" s="12">
        <v>2</v>
      </c>
      <c r="E67" s="12">
        <v>1</v>
      </c>
      <c r="F67" s="159" t="s">
        <v>223</v>
      </c>
      <c r="G67" s="159" t="s">
        <v>213</v>
      </c>
      <c r="H67" s="12">
        <v>938</v>
      </c>
      <c r="I67" s="150"/>
      <c r="J67" s="150"/>
      <c r="K67" s="150"/>
      <c r="L67" s="12"/>
      <c r="M67" s="180">
        <v>0</v>
      </c>
      <c r="N67" s="180">
        <v>0</v>
      </c>
      <c r="O67" s="180">
        <v>0</v>
      </c>
      <c r="P67" s="173"/>
      <c r="Q67" s="173"/>
    </row>
    <row r="68" spans="1:17" ht="15">
      <c r="A68" s="240" t="s">
        <v>51</v>
      </c>
      <c r="B68" s="243">
        <v>2</v>
      </c>
      <c r="C68" s="240" t="s">
        <v>72</v>
      </c>
      <c r="D68" s="243"/>
      <c r="E68" s="243"/>
      <c r="F68" s="246" t="s">
        <v>155</v>
      </c>
      <c r="G68" s="158" t="s">
        <v>29</v>
      </c>
      <c r="H68" s="157"/>
      <c r="I68" s="157"/>
      <c r="J68" s="156"/>
      <c r="K68" s="156"/>
      <c r="L68" s="157"/>
      <c r="M68" s="185">
        <f>M69</f>
        <v>20</v>
      </c>
      <c r="N68" s="185">
        <f>N69</f>
        <v>20</v>
      </c>
      <c r="O68" s="185">
        <f>O69</f>
        <v>20</v>
      </c>
      <c r="P68" s="185">
        <f>P69</f>
        <v>100</v>
      </c>
      <c r="Q68" s="185">
        <f>Q69</f>
        <v>100</v>
      </c>
    </row>
    <row r="69" spans="1:17" ht="24" customHeight="1">
      <c r="A69" s="241"/>
      <c r="B69" s="244"/>
      <c r="C69" s="241"/>
      <c r="D69" s="244"/>
      <c r="E69" s="244"/>
      <c r="F69" s="247"/>
      <c r="G69" s="158" t="s">
        <v>156</v>
      </c>
      <c r="H69" s="157">
        <v>933</v>
      </c>
      <c r="I69" s="157"/>
      <c r="J69" s="156"/>
      <c r="K69" s="156"/>
      <c r="L69" s="157"/>
      <c r="M69" s="181">
        <f>M72</f>
        <v>20</v>
      </c>
      <c r="N69" s="181">
        <f>N72</f>
        <v>20</v>
      </c>
      <c r="O69" s="181">
        <f>O72</f>
        <v>20</v>
      </c>
      <c r="P69" s="181">
        <f>P72</f>
        <v>100</v>
      </c>
      <c r="Q69" s="181">
        <f>Q72</f>
        <v>100</v>
      </c>
    </row>
    <row r="70" spans="1:17" ht="52.5" customHeight="1">
      <c r="A70" s="242"/>
      <c r="B70" s="245"/>
      <c r="C70" s="242"/>
      <c r="D70" s="245"/>
      <c r="E70" s="245"/>
      <c r="F70" s="248"/>
      <c r="G70" s="158" t="s">
        <v>213</v>
      </c>
      <c r="H70" s="157">
        <v>938</v>
      </c>
      <c r="I70" s="157"/>
      <c r="J70" s="156"/>
      <c r="K70" s="156"/>
      <c r="L70" s="157"/>
      <c r="M70" s="181">
        <v>0</v>
      </c>
      <c r="N70" s="181">
        <v>0</v>
      </c>
      <c r="O70" s="181">
        <v>0</v>
      </c>
      <c r="P70" s="181">
        <v>0</v>
      </c>
      <c r="Q70" s="181">
        <v>0</v>
      </c>
    </row>
    <row r="71" spans="1:17" ht="22.5">
      <c r="A71" s="148" t="s">
        <v>51</v>
      </c>
      <c r="B71" s="141">
        <v>2</v>
      </c>
      <c r="C71" s="148" t="s">
        <v>72</v>
      </c>
      <c r="D71" s="141">
        <v>6</v>
      </c>
      <c r="E71" s="141">
        <v>1</v>
      </c>
      <c r="F71" s="160" t="s">
        <v>157</v>
      </c>
      <c r="G71" s="160" t="s">
        <v>156</v>
      </c>
      <c r="H71" s="12">
        <v>933</v>
      </c>
      <c r="I71" s="150" t="s">
        <v>57</v>
      </c>
      <c r="J71" s="150" t="s">
        <v>58</v>
      </c>
      <c r="K71" s="150" t="s">
        <v>347</v>
      </c>
      <c r="L71" s="12">
        <v>240</v>
      </c>
      <c r="M71" s="180">
        <v>0</v>
      </c>
      <c r="N71" s="180">
        <v>0</v>
      </c>
      <c r="O71" s="180">
        <v>0</v>
      </c>
      <c r="P71" s="173"/>
      <c r="Q71" s="173"/>
    </row>
    <row r="72" spans="1:17" ht="45">
      <c r="A72" s="148" t="s">
        <v>51</v>
      </c>
      <c r="B72" s="141">
        <v>2</v>
      </c>
      <c r="C72" s="148" t="s">
        <v>72</v>
      </c>
      <c r="D72" s="141">
        <v>6</v>
      </c>
      <c r="E72" s="141">
        <v>1</v>
      </c>
      <c r="F72" s="160" t="s">
        <v>348</v>
      </c>
      <c r="G72" s="160" t="s">
        <v>156</v>
      </c>
      <c r="H72" s="12">
        <v>933</v>
      </c>
      <c r="I72" s="150" t="s">
        <v>57</v>
      </c>
      <c r="J72" s="150" t="s">
        <v>58</v>
      </c>
      <c r="K72" s="150" t="s">
        <v>347</v>
      </c>
      <c r="L72" s="12">
        <v>240</v>
      </c>
      <c r="M72" s="180">
        <v>20</v>
      </c>
      <c r="N72" s="180">
        <v>20</v>
      </c>
      <c r="O72" s="180">
        <v>20</v>
      </c>
      <c r="P72" s="173">
        <f>O72/M72*100</f>
        <v>100</v>
      </c>
      <c r="Q72" s="173">
        <f>O72/N72*100</f>
        <v>100</v>
      </c>
    </row>
    <row r="73" spans="1:17" ht="24" customHeight="1">
      <c r="A73" s="148" t="s">
        <v>51</v>
      </c>
      <c r="B73" s="141">
        <v>2</v>
      </c>
      <c r="C73" s="148" t="s">
        <v>72</v>
      </c>
      <c r="D73" s="141">
        <v>7</v>
      </c>
      <c r="E73" s="141">
        <v>1</v>
      </c>
      <c r="F73" s="160" t="s">
        <v>158</v>
      </c>
      <c r="G73" s="160" t="s">
        <v>156</v>
      </c>
      <c r="H73" s="12">
        <v>933</v>
      </c>
      <c r="I73" s="150" t="s">
        <v>57</v>
      </c>
      <c r="J73" s="150" t="s">
        <v>58</v>
      </c>
      <c r="K73" s="150" t="s">
        <v>347</v>
      </c>
      <c r="L73" s="12">
        <v>240</v>
      </c>
      <c r="M73" s="180">
        <v>0</v>
      </c>
      <c r="N73" s="180">
        <v>0</v>
      </c>
      <c r="O73" s="180">
        <v>0</v>
      </c>
      <c r="P73" s="173"/>
      <c r="Q73" s="173"/>
    </row>
    <row r="74" spans="1:17" ht="15">
      <c r="A74" s="237" t="s">
        <v>51</v>
      </c>
      <c r="B74" s="238">
        <v>2</v>
      </c>
      <c r="C74" s="237" t="s">
        <v>83</v>
      </c>
      <c r="D74" s="238"/>
      <c r="E74" s="238"/>
      <c r="F74" s="239" t="s">
        <v>85</v>
      </c>
      <c r="G74" s="163" t="s">
        <v>29</v>
      </c>
      <c r="H74" s="162">
        <v>933</v>
      </c>
      <c r="I74" s="162"/>
      <c r="J74" s="161"/>
      <c r="K74" s="161"/>
      <c r="L74" s="162"/>
      <c r="M74" s="186">
        <f>M75</f>
        <v>492.2</v>
      </c>
      <c r="N74" s="186">
        <f>N75</f>
        <v>492.2</v>
      </c>
      <c r="O74" s="186">
        <f>O75</f>
        <v>492.2</v>
      </c>
      <c r="P74" s="186">
        <f>P75</f>
        <v>100</v>
      </c>
      <c r="Q74" s="186">
        <f>Q75</f>
        <v>100</v>
      </c>
    </row>
    <row r="75" spans="1:17" ht="30" customHeight="1">
      <c r="A75" s="237"/>
      <c r="B75" s="238"/>
      <c r="C75" s="237"/>
      <c r="D75" s="238"/>
      <c r="E75" s="238"/>
      <c r="F75" s="239"/>
      <c r="G75" s="163" t="s">
        <v>52</v>
      </c>
      <c r="H75" s="162">
        <v>933</v>
      </c>
      <c r="I75" s="162"/>
      <c r="J75" s="161"/>
      <c r="K75" s="161"/>
      <c r="L75" s="162"/>
      <c r="M75" s="182">
        <f>SUM(M76:M76)</f>
        <v>492.2</v>
      </c>
      <c r="N75" s="182">
        <f>SUM(N76:N76)</f>
        <v>492.2</v>
      </c>
      <c r="O75" s="182">
        <f>SUM(O76:O76)</f>
        <v>492.2</v>
      </c>
      <c r="P75" s="182">
        <f>SUM(P76:P76)</f>
        <v>100</v>
      </c>
      <c r="Q75" s="182">
        <f>SUM(Q76:Q76)</f>
        <v>100</v>
      </c>
    </row>
    <row r="76" spans="1:17" ht="22.5">
      <c r="A76" s="151" t="s">
        <v>51</v>
      </c>
      <c r="B76" s="164">
        <v>2</v>
      </c>
      <c r="C76" s="151" t="s">
        <v>83</v>
      </c>
      <c r="D76" s="164">
        <v>1</v>
      </c>
      <c r="E76" s="164"/>
      <c r="F76" s="165" t="s">
        <v>349</v>
      </c>
      <c r="G76" s="166" t="s">
        <v>52</v>
      </c>
      <c r="H76" s="164">
        <v>933</v>
      </c>
      <c r="I76" s="151" t="s">
        <v>57</v>
      </c>
      <c r="J76" s="151" t="s">
        <v>58</v>
      </c>
      <c r="K76" s="151" t="s">
        <v>350</v>
      </c>
      <c r="L76" s="164">
        <v>620</v>
      </c>
      <c r="M76" s="183">
        <v>492.2</v>
      </c>
      <c r="N76" s="183">
        <v>492.2</v>
      </c>
      <c r="O76" s="183">
        <v>492.2</v>
      </c>
      <c r="P76" s="173">
        <f>O76/M76*100</f>
        <v>100</v>
      </c>
      <c r="Q76" s="173">
        <f>O76/N76*100</f>
        <v>100</v>
      </c>
    </row>
    <row r="77" spans="1:17" ht="45">
      <c r="A77" s="151" t="s">
        <v>51</v>
      </c>
      <c r="B77" s="164">
        <v>2</v>
      </c>
      <c r="C77" s="151" t="s">
        <v>83</v>
      </c>
      <c r="D77" s="164">
        <v>2</v>
      </c>
      <c r="E77" s="164"/>
      <c r="F77" s="165" t="s">
        <v>351</v>
      </c>
      <c r="G77" s="166" t="s">
        <v>52</v>
      </c>
      <c r="H77" s="164">
        <v>933</v>
      </c>
      <c r="I77" s="151" t="s">
        <v>57</v>
      </c>
      <c r="J77" s="151" t="s">
        <v>58</v>
      </c>
      <c r="K77" s="151" t="s">
        <v>350</v>
      </c>
      <c r="L77" s="164">
        <v>620</v>
      </c>
      <c r="M77" s="183">
        <v>0</v>
      </c>
      <c r="N77" s="183">
        <v>0</v>
      </c>
      <c r="O77" s="183">
        <v>0</v>
      </c>
      <c r="P77" s="183">
        <v>0</v>
      </c>
      <c r="Q77" s="183">
        <v>0</v>
      </c>
    </row>
    <row r="78" spans="1:17" ht="33.75">
      <c r="A78" s="151" t="s">
        <v>51</v>
      </c>
      <c r="B78" s="164">
        <v>2</v>
      </c>
      <c r="C78" s="151" t="s">
        <v>83</v>
      </c>
      <c r="D78" s="164">
        <v>3</v>
      </c>
      <c r="E78" s="164"/>
      <c r="F78" s="165" t="s">
        <v>352</v>
      </c>
      <c r="G78" s="166" t="s">
        <v>52</v>
      </c>
      <c r="H78" s="164">
        <v>933</v>
      </c>
      <c r="I78" s="151" t="s">
        <v>57</v>
      </c>
      <c r="J78" s="151" t="s">
        <v>58</v>
      </c>
      <c r="K78" s="151" t="s">
        <v>350</v>
      </c>
      <c r="L78" s="164">
        <v>620</v>
      </c>
      <c r="M78" s="183">
        <v>0</v>
      </c>
      <c r="N78" s="183">
        <v>0</v>
      </c>
      <c r="O78" s="183">
        <v>0</v>
      </c>
      <c r="P78" s="183">
        <v>0</v>
      </c>
      <c r="Q78" s="183">
        <v>0</v>
      </c>
    </row>
  </sheetData>
  <sheetProtection/>
  <mergeCells count="97">
    <mergeCell ref="E64:E65"/>
    <mergeCell ref="F64:F65"/>
    <mergeCell ref="A60:A63"/>
    <mergeCell ref="B60:B63"/>
    <mergeCell ref="C60:C63"/>
    <mergeCell ref="D60:D63"/>
    <mergeCell ref="A64:A65"/>
    <mergeCell ref="B64:B65"/>
    <mergeCell ref="C64:C65"/>
    <mergeCell ref="D64:D65"/>
    <mergeCell ref="M11:O11"/>
    <mergeCell ref="P11:Q11"/>
    <mergeCell ref="A7:Q7"/>
    <mergeCell ref="H11:L11"/>
    <mergeCell ref="A11:E11"/>
    <mergeCell ref="F11:F12"/>
    <mergeCell ref="G11:G12"/>
    <mergeCell ref="A24:A25"/>
    <mergeCell ref="B24:B25"/>
    <mergeCell ref="A19:A20"/>
    <mergeCell ref="B19:B20"/>
    <mergeCell ref="C19:C20"/>
    <mergeCell ref="D19:D20"/>
    <mergeCell ref="A13:A16"/>
    <mergeCell ref="B13:B16"/>
    <mergeCell ref="C13:C16"/>
    <mergeCell ref="O1:Q1"/>
    <mergeCell ref="A6:Q6"/>
    <mergeCell ref="O4:Q4"/>
    <mergeCell ref="A9:Q9"/>
    <mergeCell ref="O2:Q2"/>
    <mergeCell ref="O3:Q3"/>
    <mergeCell ref="D13:D16"/>
    <mergeCell ref="A17:A18"/>
    <mergeCell ref="B17:B18"/>
    <mergeCell ref="C17:C18"/>
    <mergeCell ref="D17:D18"/>
    <mergeCell ref="E17:E18"/>
    <mergeCell ref="F17:F18"/>
    <mergeCell ref="F19:F20"/>
    <mergeCell ref="C24:C25"/>
    <mergeCell ref="D24:D25"/>
    <mergeCell ref="E24:E25"/>
    <mergeCell ref="F24:F25"/>
    <mergeCell ref="F13:F16"/>
    <mergeCell ref="E13:E16"/>
    <mergeCell ref="E19:E20"/>
    <mergeCell ref="A35:A36"/>
    <mergeCell ref="B35:B36"/>
    <mergeCell ref="C35:C36"/>
    <mergeCell ref="D35:D36"/>
    <mergeCell ref="A31:A32"/>
    <mergeCell ref="B31:B32"/>
    <mergeCell ref="C31:C32"/>
    <mergeCell ref="D31:D32"/>
    <mergeCell ref="E31:E32"/>
    <mergeCell ref="F31:F32"/>
    <mergeCell ref="E35:E36"/>
    <mergeCell ref="F35:F36"/>
    <mergeCell ref="E40:E41"/>
    <mergeCell ref="F40:F41"/>
    <mergeCell ref="E45:E46"/>
    <mergeCell ref="F45:F46"/>
    <mergeCell ref="A40:A41"/>
    <mergeCell ref="B40:B41"/>
    <mergeCell ref="A45:A46"/>
    <mergeCell ref="B45:B46"/>
    <mergeCell ref="C45:C46"/>
    <mergeCell ref="D45:D46"/>
    <mergeCell ref="C40:C41"/>
    <mergeCell ref="D40:D41"/>
    <mergeCell ref="A49:A50"/>
    <mergeCell ref="B49:B50"/>
    <mergeCell ref="C49:C50"/>
    <mergeCell ref="D49:D50"/>
    <mergeCell ref="A54:A55"/>
    <mergeCell ref="B54:B55"/>
    <mergeCell ref="C54:C55"/>
    <mergeCell ref="D54:D55"/>
    <mergeCell ref="E49:E50"/>
    <mergeCell ref="F49:F50"/>
    <mergeCell ref="E60:E63"/>
    <mergeCell ref="F60:F63"/>
    <mergeCell ref="E54:E55"/>
    <mergeCell ref="F54:F55"/>
    <mergeCell ref="A68:A70"/>
    <mergeCell ref="B68:B70"/>
    <mergeCell ref="C68:C70"/>
    <mergeCell ref="D68:D70"/>
    <mergeCell ref="E68:E70"/>
    <mergeCell ref="F68:F70"/>
    <mergeCell ref="A74:A75"/>
    <mergeCell ref="B74:B75"/>
    <mergeCell ref="C74:C75"/>
    <mergeCell ref="D74:D75"/>
    <mergeCell ref="E74:E75"/>
    <mergeCell ref="F74:F75"/>
  </mergeCells>
  <printOptions/>
  <pageMargins left="0.3937007874015748" right="0.3937007874015748" top="0.7874015748031497" bottom="0.1968503937007874" header="0.5118110236220472" footer="0"/>
  <pageSetup fitToHeight="3" fitToWidth="1" horizontalDpi="600" verticalDpi="600" orientation="landscape" paperSize="9" scale="6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9">
      <selection activeCell="F12" sqref="F12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4"/>
      <c r="B1" s="4"/>
      <c r="C1" s="4"/>
      <c r="D1" s="4"/>
      <c r="E1" s="4"/>
      <c r="F1" s="4"/>
      <c r="G1" s="4"/>
    </row>
    <row r="2" spans="1:7" ht="17.25" customHeight="1">
      <c r="A2" s="286" t="s">
        <v>48</v>
      </c>
      <c r="B2" s="287"/>
      <c r="C2" s="287"/>
      <c r="D2" s="287"/>
      <c r="E2" s="287"/>
      <c r="F2" s="287"/>
      <c r="G2" s="287"/>
    </row>
    <row r="3" spans="1:7" ht="5.25" customHeight="1">
      <c r="A3" s="4"/>
      <c r="B3" s="4"/>
      <c r="C3" s="4"/>
      <c r="D3" s="4"/>
      <c r="E3" s="4"/>
      <c r="F3" s="4"/>
      <c r="G3" s="4"/>
    </row>
    <row r="4" spans="1:7" s="10" customFormat="1" ht="20.25" customHeight="1">
      <c r="A4" s="288" t="s">
        <v>9</v>
      </c>
      <c r="B4" s="289"/>
      <c r="C4" s="288" t="s">
        <v>30</v>
      </c>
      <c r="D4" s="290" t="s">
        <v>31</v>
      </c>
      <c r="E4" s="285" t="s">
        <v>32</v>
      </c>
      <c r="F4" s="285"/>
      <c r="G4" s="285" t="s">
        <v>46</v>
      </c>
    </row>
    <row r="5" spans="1:7" s="10" customFormat="1" ht="24" customHeight="1">
      <c r="A5" s="288"/>
      <c r="B5" s="289"/>
      <c r="C5" s="289" t="s">
        <v>19</v>
      </c>
      <c r="D5" s="291"/>
      <c r="E5" s="285" t="s">
        <v>45</v>
      </c>
      <c r="F5" s="285" t="s">
        <v>169</v>
      </c>
      <c r="G5" s="285"/>
    </row>
    <row r="6" spans="1:7" s="10" customFormat="1" ht="12" customHeight="1">
      <c r="A6" s="5" t="s">
        <v>14</v>
      </c>
      <c r="B6" s="5" t="s">
        <v>10</v>
      </c>
      <c r="C6" s="289"/>
      <c r="D6" s="291"/>
      <c r="E6" s="285"/>
      <c r="F6" s="285"/>
      <c r="G6" s="285"/>
    </row>
    <row r="7" spans="1:7" ht="15" customHeight="1">
      <c r="A7" s="292" t="s">
        <v>51</v>
      </c>
      <c r="B7" s="292"/>
      <c r="C7" s="293" t="s">
        <v>317</v>
      </c>
      <c r="D7" s="6" t="s">
        <v>29</v>
      </c>
      <c r="E7" s="100">
        <f>E8+E13+E14</f>
        <v>4770.6</v>
      </c>
      <c r="F7" s="100">
        <f>F8+F13+F14</f>
        <v>4770.6</v>
      </c>
      <c r="G7" s="101">
        <f>G8+G13+G14</f>
        <v>1</v>
      </c>
    </row>
    <row r="8" spans="1:7" ht="15" customHeight="1">
      <c r="A8" s="292"/>
      <c r="B8" s="292"/>
      <c r="C8" s="293"/>
      <c r="D8" s="98" t="s">
        <v>170</v>
      </c>
      <c r="E8" s="26">
        <f>E10+E11</f>
        <v>4770.6</v>
      </c>
      <c r="F8" s="26">
        <f>F10+F11</f>
        <v>4770.6</v>
      </c>
      <c r="G8" s="27">
        <f>F8/E8</f>
        <v>1</v>
      </c>
    </row>
    <row r="9" spans="1:7" ht="15" customHeight="1">
      <c r="A9" s="292"/>
      <c r="B9" s="292"/>
      <c r="C9" s="293"/>
      <c r="D9" s="99" t="s">
        <v>33</v>
      </c>
      <c r="E9" s="96" t="s">
        <v>86</v>
      </c>
      <c r="F9" s="28" t="s">
        <v>86</v>
      </c>
      <c r="G9" s="28" t="s">
        <v>86</v>
      </c>
    </row>
    <row r="10" spans="1:7" ht="15" customHeight="1">
      <c r="A10" s="292"/>
      <c r="B10" s="292"/>
      <c r="C10" s="293"/>
      <c r="D10" s="98" t="s">
        <v>175</v>
      </c>
      <c r="E10" s="95">
        <f>E16+E24</f>
        <v>4603.3</v>
      </c>
      <c r="F10" s="26">
        <f>F16+F24</f>
        <v>4603.3</v>
      </c>
      <c r="G10" s="27">
        <f>F10/E10</f>
        <v>1</v>
      </c>
    </row>
    <row r="11" spans="1:7" ht="15" customHeight="1">
      <c r="A11" s="292"/>
      <c r="B11" s="292"/>
      <c r="C11" s="293"/>
      <c r="D11" s="99" t="s">
        <v>171</v>
      </c>
      <c r="E11" s="96">
        <f>E27</f>
        <v>167.3</v>
      </c>
      <c r="F11" s="96">
        <f>F27</f>
        <v>167.3</v>
      </c>
      <c r="G11" s="27">
        <v>0</v>
      </c>
    </row>
    <row r="12" spans="1:7" ht="15" customHeight="1">
      <c r="A12" s="292"/>
      <c r="B12" s="292"/>
      <c r="C12" s="293"/>
      <c r="D12" s="99" t="s">
        <v>172</v>
      </c>
      <c r="E12" s="96"/>
      <c r="F12" s="28"/>
      <c r="G12" s="27"/>
    </row>
    <row r="13" spans="1:7" ht="21" customHeight="1">
      <c r="A13" s="292"/>
      <c r="B13" s="292"/>
      <c r="C13" s="293"/>
      <c r="D13" s="8" t="s">
        <v>173</v>
      </c>
      <c r="E13" s="96"/>
      <c r="F13" s="28"/>
      <c r="G13" s="28"/>
    </row>
    <row r="14" spans="1:7" ht="19.5" customHeight="1">
      <c r="A14" s="292"/>
      <c r="B14" s="292"/>
      <c r="C14" s="293"/>
      <c r="D14" s="8" t="s">
        <v>174</v>
      </c>
      <c r="E14" s="97"/>
      <c r="F14" s="26"/>
      <c r="G14" s="27"/>
    </row>
    <row r="15" spans="1:7" ht="15" customHeight="1">
      <c r="A15" s="292" t="s">
        <v>51</v>
      </c>
      <c r="B15" s="292" t="s">
        <v>8</v>
      </c>
      <c r="C15" s="293" t="s">
        <v>54</v>
      </c>
      <c r="D15" s="6" t="s">
        <v>29</v>
      </c>
      <c r="E15" s="63">
        <f>E18</f>
        <v>4041.1000000000004</v>
      </c>
      <c r="F15" s="63">
        <f>F18</f>
        <v>4041.1000000000004</v>
      </c>
      <c r="G15" s="27">
        <f>F15/E15</f>
        <v>1</v>
      </c>
    </row>
    <row r="16" spans="1:7" ht="15" customHeight="1">
      <c r="A16" s="292"/>
      <c r="B16" s="292"/>
      <c r="C16" s="293"/>
      <c r="D16" s="98" t="s">
        <v>170</v>
      </c>
      <c r="E16" s="28">
        <f>E18</f>
        <v>4041.1000000000004</v>
      </c>
      <c r="F16" s="63">
        <f>F18</f>
        <v>4041.1000000000004</v>
      </c>
      <c r="G16" s="28" t="s">
        <v>86</v>
      </c>
    </row>
    <row r="17" spans="1:7" ht="15" customHeight="1">
      <c r="A17" s="292"/>
      <c r="B17" s="292"/>
      <c r="C17" s="293"/>
      <c r="D17" s="99" t="s">
        <v>33</v>
      </c>
      <c r="E17" s="29"/>
      <c r="F17" s="63"/>
      <c r="G17" s="27" t="s">
        <v>86</v>
      </c>
    </row>
    <row r="18" spans="1:7" ht="15" customHeight="1">
      <c r="A18" s="292"/>
      <c r="B18" s="292"/>
      <c r="C18" s="293"/>
      <c r="D18" s="98" t="s">
        <v>175</v>
      </c>
      <c r="E18" s="26">
        <f>'ф 1'!M17</f>
        <v>4041.1000000000004</v>
      </c>
      <c r="F18" s="63">
        <f>'ф 1'!O17</f>
        <v>4041.1000000000004</v>
      </c>
      <c r="G18" s="27">
        <v>0.5</v>
      </c>
    </row>
    <row r="19" spans="1:7" ht="15" customHeight="1">
      <c r="A19" s="292"/>
      <c r="B19" s="292"/>
      <c r="C19" s="293"/>
      <c r="D19" s="99" t="s">
        <v>171</v>
      </c>
      <c r="E19" s="28" t="s">
        <v>86</v>
      </c>
      <c r="F19" s="26" t="s">
        <v>86</v>
      </c>
      <c r="G19" s="28" t="s">
        <v>86</v>
      </c>
    </row>
    <row r="20" spans="1:7" ht="15" customHeight="1">
      <c r="A20" s="292"/>
      <c r="B20" s="292"/>
      <c r="C20" s="293"/>
      <c r="D20" s="99" t="s">
        <v>172</v>
      </c>
      <c r="E20" s="28" t="s">
        <v>86</v>
      </c>
      <c r="F20" s="26" t="s">
        <v>86</v>
      </c>
      <c r="G20" s="28" t="s">
        <v>86</v>
      </c>
    </row>
    <row r="21" spans="1:7" ht="21" customHeight="1">
      <c r="A21" s="292"/>
      <c r="B21" s="292"/>
      <c r="C21" s="293"/>
      <c r="D21" s="8" t="s">
        <v>173</v>
      </c>
      <c r="E21" s="28" t="s">
        <v>86</v>
      </c>
      <c r="F21" s="26" t="s">
        <v>86</v>
      </c>
      <c r="G21" s="28" t="s">
        <v>86</v>
      </c>
    </row>
    <row r="22" spans="1:7" ht="15" customHeight="1">
      <c r="A22" s="292"/>
      <c r="B22" s="292"/>
      <c r="C22" s="293"/>
      <c r="D22" s="8" t="s">
        <v>174</v>
      </c>
      <c r="E22" s="28" t="s">
        <v>86</v>
      </c>
      <c r="F22" s="26" t="s">
        <v>86</v>
      </c>
      <c r="G22" s="28" t="s">
        <v>86</v>
      </c>
    </row>
    <row r="23" spans="1:7" ht="15" customHeight="1">
      <c r="A23" s="292" t="s">
        <v>51</v>
      </c>
      <c r="B23" s="292" t="s">
        <v>7</v>
      </c>
      <c r="C23" s="293" t="s">
        <v>316</v>
      </c>
      <c r="D23" s="6" t="s">
        <v>29</v>
      </c>
      <c r="E23" s="26">
        <f>E24</f>
        <v>562.2</v>
      </c>
      <c r="F23" s="26">
        <f>F24</f>
        <v>562.2</v>
      </c>
      <c r="G23" s="27">
        <f>F23/E23</f>
        <v>1</v>
      </c>
    </row>
    <row r="24" spans="1:8" ht="15" customHeight="1">
      <c r="A24" s="292"/>
      <c r="B24" s="292"/>
      <c r="C24" s="293"/>
      <c r="D24" s="98" t="s">
        <v>170</v>
      </c>
      <c r="E24" s="26">
        <f>E26</f>
        <v>562.2</v>
      </c>
      <c r="F24" s="26">
        <f>F26</f>
        <v>562.2</v>
      </c>
      <c r="G24" s="27">
        <f>F24/E24</f>
        <v>1</v>
      </c>
      <c r="H24" s="7"/>
    </row>
    <row r="25" spans="1:7" ht="15" customHeight="1">
      <c r="A25" s="292"/>
      <c r="B25" s="292"/>
      <c r="C25" s="293"/>
      <c r="D25" s="99" t="s">
        <v>33</v>
      </c>
      <c r="E25" s="26" t="s">
        <v>86</v>
      </c>
      <c r="F25" s="26" t="s">
        <v>86</v>
      </c>
      <c r="G25" s="28" t="s">
        <v>86</v>
      </c>
    </row>
    <row r="26" spans="1:7" ht="15" customHeight="1">
      <c r="A26" s="292"/>
      <c r="B26" s="292"/>
      <c r="C26" s="293"/>
      <c r="D26" s="98" t="s">
        <v>175</v>
      </c>
      <c r="E26" s="26">
        <f>'ф 1'!M60-167.3</f>
        <v>562.2</v>
      </c>
      <c r="F26" s="26">
        <f>'ф 1'!O60-167.3</f>
        <v>562.2</v>
      </c>
      <c r="G26" s="27">
        <f>F26/E26</f>
        <v>1</v>
      </c>
    </row>
    <row r="27" spans="1:7" ht="15" customHeight="1">
      <c r="A27" s="292"/>
      <c r="B27" s="292"/>
      <c r="C27" s="293"/>
      <c r="D27" s="99" t="s">
        <v>171</v>
      </c>
      <c r="E27" s="28">
        <v>167.3</v>
      </c>
      <c r="F27" s="28">
        <v>167.3</v>
      </c>
      <c r="G27" s="28" t="s">
        <v>86</v>
      </c>
    </row>
    <row r="28" spans="1:7" ht="15" customHeight="1">
      <c r="A28" s="292"/>
      <c r="B28" s="292"/>
      <c r="C28" s="293"/>
      <c r="D28" s="99" t="s">
        <v>172</v>
      </c>
      <c r="E28" s="28" t="s">
        <v>86</v>
      </c>
      <c r="F28" s="28" t="s">
        <v>86</v>
      </c>
      <c r="G28" s="28" t="s">
        <v>86</v>
      </c>
    </row>
    <row r="29" spans="1:7" ht="25.5" customHeight="1">
      <c r="A29" s="292"/>
      <c r="B29" s="292"/>
      <c r="C29" s="293"/>
      <c r="D29" s="8" t="s">
        <v>173</v>
      </c>
      <c r="E29" s="28" t="s">
        <v>86</v>
      </c>
      <c r="F29" s="28" t="s">
        <v>86</v>
      </c>
      <c r="G29" s="28" t="s">
        <v>86</v>
      </c>
    </row>
    <row r="30" spans="1:7" ht="15" customHeight="1">
      <c r="A30" s="292"/>
      <c r="B30" s="292"/>
      <c r="C30" s="293"/>
      <c r="D30" s="8" t="s">
        <v>174</v>
      </c>
      <c r="E30" s="28" t="s">
        <v>86</v>
      </c>
      <c r="F30" s="28" t="s">
        <v>86</v>
      </c>
      <c r="G30" s="28" t="s">
        <v>86</v>
      </c>
    </row>
    <row r="31" ht="15">
      <c r="C31" s="102" t="s">
        <v>176</v>
      </c>
    </row>
  </sheetData>
  <sheetProtection/>
  <mergeCells count="17">
    <mergeCell ref="A23:A30"/>
    <mergeCell ref="B23:B30"/>
    <mergeCell ref="C23:C30"/>
    <mergeCell ref="A7:A14"/>
    <mergeCell ref="B7:B14"/>
    <mergeCell ref="C7:C14"/>
    <mergeCell ref="A15:A22"/>
    <mergeCell ref="B15:B22"/>
    <mergeCell ref="C15:C22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="85" zoomScaleSheetLayoutView="85" zoomScalePageLayoutView="0" workbookViewId="0" topLeftCell="A113">
      <selection activeCell="E34" sqref="E34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3.57421875" style="0" bestFit="1" customWidth="1"/>
    <col min="4" max="4" width="2.421875" style="0" bestFit="1" customWidth="1"/>
    <col min="5" max="5" width="68.421875" style="0" customWidth="1"/>
    <col min="6" max="6" width="17.8515625" style="0" customWidth="1"/>
    <col min="7" max="7" width="12.7109375" style="0" bestFit="1" customWidth="1"/>
    <col min="8" max="8" width="12.7109375" style="126" bestFit="1" customWidth="1"/>
    <col min="9" max="9" width="25.421875" style="0" customWidth="1"/>
    <col min="10" max="10" width="39.421875" style="202" customWidth="1"/>
    <col min="11" max="11" width="13.8515625" style="0" customWidth="1"/>
  </cols>
  <sheetData>
    <row r="1" spans="1:11" ht="15.75">
      <c r="A1" s="335" t="s">
        <v>87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30" customHeight="1">
      <c r="A2" s="336" t="s">
        <v>9</v>
      </c>
      <c r="B2" s="336"/>
      <c r="C2" s="336"/>
      <c r="D2" s="336"/>
      <c r="E2" s="297" t="s">
        <v>168</v>
      </c>
      <c r="F2" s="297" t="s">
        <v>88</v>
      </c>
      <c r="G2" s="297" t="s">
        <v>89</v>
      </c>
      <c r="H2" s="297" t="s">
        <v>43</v>
      </c>
      <c r="I2" s="297" t="s">
        <v>6</v>
      </c>
      <c r="J2" s="297" t="s">
        <v>36</v>
      </c>
      <c r="K2" s="297" t="s">
        <v>37</v>
      </c>
    </row>
    <row r="3" spans="1:11" ht="15">
      <c r="A3" s="30" t="s">
        <v>14</v>
      </c>
      <c r="B3" s="30" t="s">
        <v>10</v>
      </c>
      <c r="C3" s="30" t="s">
        <v>11</v>
      </c>
      <c r="D3" s="30" t="s">
        <v>12</v>
      </c>
      <c r="E3" s="297"/>
      <c r="F3" s="297"/>
      <c r="G3" s="297"/>
      <c r="H3" s="297"/>
      <c r="I3" s="297"/>
      <c r="J3" s="297"/>
      <c r="K3" s="297"/>
    </row>
    <row r="4" spans="1:11" ht="15">
      <c r="A4" s="64" t="s">
        <v>51</v>
      </c>
      <c r="B4" s="64"/>
      <c r="C4" s="64"/>
      <c r="D4" s="64"/>
      <c r="E4" s="332" t="s">
        <v>319</v>
      </c>
      <c r="F4" s="333"/>
      <c r="G4" s="333"/>
      <c r="H4" s="333"/>
      <c r="I4" s="333"/>
      <c r="J4" s="333"/>
      <c r="K4" s="333"/>
    </row>
    <row r="5" spans="1:11" ht="21">
      <c r="A5" s="65" t="s">
        <v>51</v>
      </c>
      <c r="B5" s="65">
        <v>1</v>
      </c>
      <c r="C5" s="66"/>
      <c r="D5" s="66"/>
      <c r="E5" s="31" t="s">
        <v>90</v>
      </c>
      <c r="F5" s="32" t="s">
        <v>91</v>
      </c>
      <c r="G5" s="33"/>
      <c r="H5" s="33"/>
      <c r="I5" s="33"/>
      <c r="J5" s="33"/>
      <c r="K5" s="32"/>
    </row>
    <row r="6" spans="1:11" ht="24" hidden="1">
      <c r="A6" s="67" t="s">
        <v>51</v>
      </c>
      <c r="B6" s="67">
        <v>1</v>
      </c>
      <c r="C6" s="67" t="s">
        <v>18</v>
      </c>
      <c r="D6" s="68"/>
      <c r="E6" s="34" t="s">
        <v>55</v>
      </c>
      <c r="F6" s="35" t="s">
        <v>52</v>
      </c>
      <c r="G6" s="35"/>
      <c r="H6" s="35"/>
      <c r="I6" s="35"/>
      <c r="J6" s="193"/>
      <c r="K6" s="35"/>
    </row>
    <row r="7" spans="1:11" ht="39.75" customHeight="1" hidden="1">
      <c r="A7" s="55" t="s">
        <v>51</v>
      </c>
      <c r="B7" s="55">
        <v>1</v>
      </c>
      <c r="C7" s="55" t="s">
        <v>18</v>
      </c>
      <c r="D7" s="55">
        <v>1</v>
      </c>
      <c r="E7" s="37" t="s">
        <v>56</v>
      </c>
      <c r="F7" s="38" t="s">
        <v>52</v>
      </c>
      <c r="G7" s="215"/>
      <c r="H7" s="215"/>
      <c r="I7" s="216"/>
      <c r="J7" s="218" t="s">
        <v>375</v>
      </c>
      <c r="K7" s="36" t="s">
        <v>86</v>
      </c>
    </row>
    <row r="8" spans="1:11" ht="30.75" customHeight="1" hidden="1">
      <c r="A8" s="219">
        <v>6</v>
      </c>
      <c r="B8" s="219">
        <v>1</v>
      </c>
      <c r="C8" s="219">
        <v>1</v>
      </c>
      <c r="D8" s="219">
        <v>2</v>
      </c>
      <c r="E8" s="220" t="s">
        <v>124</v>
      </c>
      <c r="F8" s="221" t="s">
        <v>52</v>
      </c>
      <c r="G8" s="222"/>
      <c r="H8" s="223"/>
      <c r="I8" s="224"/>
      <c r="J8" s="218" t="s">
        <v>375</v>
      </c>
      <c r="K8" s="214" t="s">
        <v>86</v>
      </c>
    </row>
    <row r="9" spans="1:11" ht="24" hidden="1">
      <c r="A9" s="55">
        <v>6</v>
      </c>
      <c r="B9" s="55">
        <v>1</v>
      </c>
      <c r="C9" s="55">
        <v>1</v>
      </c>
      <c r="D9" s="55">
        <v>3</v>
      </c>
      <c r="E9" s="37" t="s">
        <v>93</v>
      </c>
      <c r="F9" s="38" t="s">
        <v>52</v>
      </c>
      <c r="G9" s="217"/>
      <c r="H9" s="217"/>
      <c r="I9" s="216"/>
      <c r="J9" s="218" t="s">
        <v>375</v>
      </c>
      <c r="K9" s="36" t="s">
        <v>86</v>
      </c>
    </row>
    <row r="10" spans="1:11" ht="22.5" customHeight="1">
      <c r="A10" s="67" t="s">
        <v>51</v>
      </c>
      <c r="B10" s="67">
        <v>1</v>
      </c>
      <c r="C10" s="67" t="s">
        <v>13</v>
      </c>
      <c r="D10" s="68"/>
      <c r="E10" s="34" t="s">
        <v>94</v>
      </c>
      <c r="F10" s="35" t="s">
        <v>95</v>
      </c>
      <c r="G10" s="35"/>
      <c r="H10" s="35"/>
      <c r="I10" s="40"/>
      <c r="J10" s="194"/>
      <c r="K10" s="35"/>
    </row>
    <row r="11" spans="1:11" ht="22.5" hidden="1">
      <c r="A11" s="55">
        <v>6</v>
      </c>
      <c r="B11" s="55">
        <v>1</v>
      </c>
      <c r="C11" s="55">
        <v>2</v>
      </c>
      <c r="D11" s="55">
        <v>1</v>
      </c>
      <c r="E11" s="42" t="s">
        <v>96</v>
      </c>
      <c r="F11" s="38" t="s">
        <v>95</v>
      </c>
      <c r="G11" s="217"/>
      <c r="H11" s="217"/>
      <c r="I11" s="216"/>
      <c r="J11" s="218" t="s">
        <v>375</v>
      </c>
      <c r="K11" s="39"/>
    </row>
    <row r="12" spans="1:11" ht="33.75">
      <c r="A12" s="55" t="s">
        <v>51</v>
      </c>
      <c r="B12" s="55">
        <v>1</v>
      </c>
      <c r="C12" s="55" t="s">
        <v>13</v>
      </c>
      <c r="D12" s="55">
        <v>2</v>
      </c>
      <c r="E12" s="225" t="s">
        <v>372</v>
      </c>
      <c r="F12" s="38" t="s">
        <v>52</v>
      </c>
      <c r="G12" s="41">
        <v>43101</v>
      </c>
      <c r="H12" s="41">
        <v>43435</v>
      </c>
      <c r="I12" s="39" t="s">
        <v>97</v>
      </c>
      <c r="J12" s="39" t="s">
        <v>135</v>
      </c>
      <c r="K12" s="36" t="s">
        <v>86</v>
      </c>
    </row>
    <row r="13" spans="1:11" ht="24">
      <c r="A13" s="55" t="s">
        <v>51</v>
      </c>
      <c r="B13" s="55">
        <v>1</v>
      </c>
      <c r="C13" s="55" t="s">
        <v>13</v>
      </c>
      <c r="D13" s="55">
        <v>3</v>
      </c>
      <c r="E13" s="42" t="s">
        <v>62</v>
      </c>
      <c r="F13" s="38" t="s">
        <v>52</v>
      </c>
      <c r="G13" s="36" t="s">
        <v>92</v>
      </c>
      <c r="H13" s="36" t="s">
        <v>92</v>
      </c>
      <c r="I13" s="39" t="s">
        <v>98</v>
      </c>
      <c r="J13" s="46" t="s">
        <v>289</v>
      </c>
      <c r="K13" s="36" t="s">
        <v>86</v>
      </c>
    </row>
    <row r="14" spans="1:11" ht="40.5" customHeight="1">
      <c r="A14" s="55">
        <v>6</v>
      </c>
      <c r="B14" s="55">
        <v>1</v>
      </c>
      <c r="C14" s="70" t="s">
        <v>13</v>
      </c>
      <c r="D14" s="55">
        <v>4</v>
      </c>
      <c r="E14" s="42" t="s">
        <v>63</v>
      </c>
      <c r="F14" s="38" t="s">
        <v>52</v>
      </c>
      <c r="G14" s="36" t="s">
        <v>92</v>
      </c>
      <c r="H14" s="36" t="s">
        <v>92</v>
      </c>
      <c r="I14" s="39" t="s">
        <v>104</v>
      </c>
      <c r="J14" s="46" t="s">
        <v>373</v>
      </c>
      <c r="K14" s="36"/>
    </row>
    <row r="15" spans="1:11" ht="23.25" customHeight="1">
      <c r="A15" s="328" t="s">
        <v>51</v>
      </c>
      <c r="B15" s="328">
        <v>1</v>
      </c>
      <c r="C15" s="328" t="s">
        <v>13</v>
      </c>
      <c r="D15" s="328">
        <v>5</v>
      </c>
      <c r="E15" s="331" t="s">
        <v>64</v>
      </c>
      <c r="F15" s="327" t="s">
        <v>52</v>
      </c>
      <c r="G15" s="327" t="s">
        <v>99</v>
      </c>
      <c r="H15" s="329" t="s">
        <v>99</v>
      </c>
      <c r="I15" s="285" t="s">
        <v>100</v>
      </c>
      <c r="J15" s="314" t="s">
        <v>290</v>
      </c>
      <c r="K15" s="334" t="s">
        <v>86</v>
      </c>
    </row>
    <row r="16" spans="1:11" ht="48.75" customHeight="1">
      <c r="A16" s="328"/>
      <c r="B16" s="328"/>
      <c r="C16" s="328"/>
      <c r="D16" s="328"/>
      <c r="E16" s="331"/>
      <c r="F16" s="327"/>
      <c r="G16" s="327"/>
      <c r="H16" s="330"/>
      <c r="I16" s="285"/>
      <c r="J16" s="285"/>
      <c r="K16" s="334"/>
    </row>
    <row r="17" spans="1:11" ht="19.5" customHeight="1">
      <c r="A17" s="328" t="s">
        <v>51</v>
      </c>
      <c r="B17" s="328">
        <v>1</v>
      </c>
      <c r="C17" s="328" t="s">
        <v>13</v>
      </c>
      <c r="D17" s="328">
        <v>6</v>
      </c>
      <c r="E17" s="331" t="s">
        <v>65</v>
      </c>
      <c r="F17" s="327" t="s">
        <v>52</v>
      </c>
      <c r="G17" s="41">
        <v>43101</v>
      </c>
      <c r="H17" s="41">
        <v>43435</v>
      </c>
      <c r="I17" s="285" t="s">
        <v>136</v>
      </c>
      <c r="J17" s="314" t="s">
        <v>291</v>
      </c>
      <c r="K17" s="325"/>
    </row>
    <row r="18" spans="1:11" ht="29.25" customHeight="1">
      <c r="A18" s="328"/>
      <c r="B18" s="328"/>
      <c r="C18" s="328"/>
      <c r="D18" s="328"/>
      <c r="E18" s="331"/>
      <c r="F18" s="327"/>
      <c r="G18" s="41">
        <v>43101</v>
      </c>
      <c r="H18" s="41">
        <v>43435</v>
      </c>
      <c r="I18" s="285"/>
      <c r="J18" s="285"/>
      <c r="K18" s="326"/>
    </row>
    <row r="19" spans="1:11" ht="22.5">
      <c r="A19" s="67" t="s">
        <v>51</v>
      </c>
      <c r="B19" s="67">
        <v>1</v>
      </c>
      <c r="C19" s="67" t="s">
        <v>68</v>
      </c>
      <c r="D19" s="67"/>
      <c r="E19" s="43" t="s">
        <v>101</v>
      </c>
      <c r="F19" s="35" t="s">
        <v>52</v>
      </c>
      <c r="G19" s="35"/>
      <c r="H19" s="35"/>
      <c r="I19" s="40"/>
      <c r="J19" s="194"/>
      <c r="K19" s="35"/>
    </row>
    <row r="20" spans="1:11" ht="37.5" customHeight="1">
      <c r="A20" s="55" t="s">
        <v>51</v>
      </c>
      <c r="B20" s="55">
        <v>1</v>
      </c>
      <c r="C20" s="55" t="s">
        <v>68</v>
      </c>
      <c r="D20" s="55">
        <v>1</v>
      </c>
      <c r="E20" s="42" t="s">
        <v>70</v>
      </c>
      <c r="F20" s="38" t="s">
        <v>52</v>
      </c>
      <c r="G20" s="36" t="s">
        <v>92</v>
      </c>
      <c r="H20" s="36" t="s">
        <v>92</v>
      </c>
      <c r="I20" s="39" t="s">
        <v>102</v>
      </c>
      <c r="J20" s="12" t="s">
        <v>130</v>
      </c>
      <c r="K20" s="36" t="s">
        <v>86</v>
      </c>
    </row>
    <row r="21" spans="1:11" ht="48">
      <c r="A21" s="55" t="s">
        <v>51</v>
      </c>
      <c r="B21" s="55">
        <v>1</v>
      </c>
      <c r="C21" s="55" t="s">
        <v>68</v>
      </c>
      <c r="D21" s="55">
        <v>2</v>
      </c>
      <c r="E21" s="42" t="s">
        <v>71</v>
      </c>
      <c r="F21" s="38" t="s">
        <v>52</v>
      </c>
      <c r="G21" s="36" t="s">
        <v>86</v>
      </c>
      <c r="H21" s="36" t="s">
        <v>86</v>
      </c>
      <c r="I21" s="39" t="s">
        <v>137</v>
      </c>
      <c r="J21" s="69"/>
      <c r="K21" s="36"/>
    </row>
    <row r="22" spans="1:11" ht="15">
      <c r="A22" s="67" t="s">
        <v>51</v>
      </c>
      <c r="B22" s="67">
        <v>1</v>
      </c>
      <c r="C22" s="67" t="s">
        <v>77</v>
      </c>
      <c r="D22" s="67"/>
      <c r="E22" s="43" t="s">
        <v>103</v>
      </c>
      <c r="F22" s="35" t="s">
        <v>52</v>
      </c>
      <c r="G22" s="35"/>
      <c r="H22" s="35"/>
      <c r="I22" s="40"/>
      <c r="J22" s="194"/>
      <c r="K22" s="35"/>
    </row>
    <row r="23" spans="1:11" ht="33.75">
      <c r="A23" s="55" t="s">
        <v>51</v>
      </c>
      <c r="B23" s="55">
        <v>1</v>
      </c>
      <c r="C23" s="55" t="s">
        <v>77</v>
      </c>
      <c r="D23" s="55">
        <v>1</v>
      </c>
      <c r="E23" s="42" t="s">
        <v>79</v>
      </c>
      <c r="F23" s="38" t="s">
        <v>52</v>
      </c>
      <c r="G23" s="81" t="s">
        <v>160</v>
      </c>
      <c r="H23" s="81" t="s">
        <v>293</v>
      </c>
      <c r="I23" s="39" t="s">
        <v>139</v>
      </c>
      <c r="J23" s="39" t="s">
        <v>292</v>
      </c>
      <c r="K23" s="36" t="s">
        <v>86</v>
      </c>
    </row>
    <row r="24" spans="1:11" ht="32.25" customHeight="1">
      <c r="A24" s="55" t="s">
        <v>51</v>
      </c>
      <c r="B24" s="55">
        <v>1</v>
      </c>
      <c r="C24" s="55" t="s">
        <v>77</v>
      </c>
      <c r="D24" s="55">
        <v>2</v>
      </c>
      <c r="E24" s="59" t="s">
        <v>81</v>
      </c>
      <c r="F24" s="38" t="s">
        <v>52</v>
      </c>
      <c r="G24" s="81" t="s">
        <v>160</v>
      </c>
      <c r="H24" s="81" t="s">
        <v>295</v>
      </c>
      <c r="I24" s="39" t="s">
        <v>138</v>
      </c>
      <c r="J24" s="39" t="s">
        <v>294</v>
      </c>
      <c r="K24" s="36" t="s">
        <v>86</v>
      </c>
    </row>
    <row r="25" spans="1:11" ht="33.75" hidden="1">
      <c r="A25" s="55" t="s">
        <v>51</v>
      </c>
      <c r="B25" s="55">
        <v>1</v>
      </c>
      <c r="C25" s="55" t="s">
        <v>77</v>
      </c>
      <c r="D25" s="55">
        <v>3</v>
      </c>
      <c r="E25" s="44" t="s">
        <v>82</v>
      </c>
      <c r="F25" s="38" t="s">
        <v>52</v>
      </c>
      <c r="G25" s="36" t="s">
        <v>86</v>
      </c>
      <c r="H25" s="36" t="s">
        <v>86</v>
      </c>
      <c r="I25" s="36" t="s">
        <v>86</v>
      </c>
      <c r="J25" s="39" t="s">
        <v>86</v>
      </c>
      <c r="K25" s="36" t="s">
        <v>86</v>
      </c>
    </row>
    <row r="26" spans="1:11" ht="15">
      <c r="A26" s="67" t="s">
        <v>51</v>
      </c>
      <c r="B26" s="67">
        <v>1</v>
      </c>
      <c r="C26" s="67" t="s">
        <v>83</v>
      </c>
      <c r="D26" s="67"/>
      <c r="E26" s="43" t="s">
        <v>84</v>
      </c>
      <c r="F26" s="35" t="s">
        <v>52</v>
      </c>
      <c r="G26" s="35"/>
      <c r="H26" s="35"/>
      <c r="I26" s="35"/>
      <c r="J26" s="194"/>
      <c r="K26" s="35"/>
    </row>
    <row r="27" spans="1:11" ht="48">
      <c r="A27" s="55" t="s">
        <v>51</v>
      </c>
      <c r="B27" s="55">
        <v>1</v>
      </c>
      <c r="C27" s="55" t="s">
        <v>83</v>
      </c>
      <c r="D27" s="55">
        <v>1</v>
      </c>
      <c r="E27" s="62" t="s">
        <v>143</v>
      </c>
      <c r="F27" s="38" t="s">
        <v>52</v>
      </c>
      <c r="G27" s="36" t="s">
        <v>92</v>
      </c>
      <c r="H27" s="36" t="s">
        <v>92</v>
      </c>
      <c r="I27" s="39" t="s">
        <v>104</v>
      </c>
      <c r="J27" s="138" t="s">
        <v>329</v>
      </c>
      <c r="K27" s="36" t="s">
        <v>86</v>
      </c>
    </row>
    <row r="28" spans="1:11" ht="48">
      <c r="A28" s="55" t="s">
        <v>51</v>
      </c>
      <c r="B28" s="55">
        <v>1</v>
      </c>
      <c r="C28" s="55" t="s">
        <v>83</v>
      </c>
      <c r="D28" s="55" t="s">
        <v>7</v>
      </c>
      <c r="E28" s="62" t="s">
        <v>144</v>
      </c>
      <c r="F28" s="38" t="s">
        <v>52</v>
      </c>
      <c r="G28" s="36" t="s">
        <v>92</v>
      </c>
      <c r="H28" s="36" t="s">
        <v>92</v>
      </c>
      <c r="I28" s="39" t="s">
        <v>104</v>
      </c>
      <c r="J28" s="138" t="s">
        <v>328</v>
      </c>
      <c r="K28" s="62"/>
    </row>
    <row r="29" spans="1:11" ht="33.75">
      <c r="A29" s="55" t="s">
        <v>51</v>
      </c>
      <c r="B29" s="55">
        <v>1</v>
      </c>
      <c r="C29" s="55" t="s">
        <v>83</v>
      </c>
      <c r="D29" s="55" t="s">
        <v>140</v>
      </c>
      <c r="E29" s="62" t="s">
        <v>145</v>
      </c>
      <c r="F29" s="38" t="s">
        <v>52</v>
      </c>
      <c r="G29" s="36" t="s">
        <v>92</v>
      </c>
      <c r="H29" s="36" t="s">
        <v>92</v>
      </c>
      <c r="I29" s="39" t="s">
        <v>105</v>
      </c>
      <c r="J29" s="138" t="s">
        <v>327</v>
      </c>
      <c r="K29" s="36" t="s">
        <v>86</v>
      </c>
    </row>
    <row r="30" spans="1:11" s="114" customFormat="1" ht="52.5" customHeight="1">
      <c r="A30" s="110">
        <v>6</v>
      </c>
      <c r="B30" s="110">
        <v>2</v>
      </c>
      <c r="C30" s="111"/>
      <c r="D30" s="111"/>
      <c r="E30" s="112" t="s">
        <v>320</v>
      </c>
      <c r="F30" s="111"/>
      <c r="G30" s="111"/>
      <c r="H30" s="111"/>
      <c r="I30" s="113"/>
      <c r="J30" s="195"/>
      <c r="K30" s="113"/>
    </row>
    <row r="31" spans="1:11" s="109" customFormat="1" ht="52.5" customHeight="1">
      <c r="A31" s="312">
        <v>6</v>
      </c>
      <c r="B31" s="312">
        <v>2</v>
      </c>
      <c r="C31" s="312">
        <v>1</v>
      </c>
      <c r="D31" s="313"/>
      <c r="E31" s="311" t="s">
        <v>193</v>
      </c>
      <c r="F31" s="115" t="s">
        <v>194</v>
      </c>
      <c r="G31" s="312"/>
      <c r="H31" s="124"/>
      <c r="I31" s="317" t="s">
        <v>197</v>
      </c>
      <c r="J31" s="196"/>
      <c r="K31" s="108"/>
    </row>
    <row r="32" spans="1:11" s="109" customFormat="1" ht="52.5" customHeight="1">
      <c r="A32" s="312"/>
      <c r="B32" s="312"/>
      <c r="C32" s="312"/>
      <c r="D32" s="313"/>
      <c r="E32" s="311"/>
      <c r="F32" s="115" t="s">
        <v>195</v>
      </c>
      <c r="G32" s="312"/>
      <c r="H32" s="124"/>
      <c r="I32" s="317"/>
      <c r="J32" s="196"/>
      <c r="K32" s="108"/>
    </row>
    <row r="33" spans="1:11" ht="96" customHeight="1">
      <c r="A33" s="48">
        <v>6</v>
      </c>
      <c r="B33" s="48">
        <v>2</v>
      </c>
      <c r="C33" s="48">
        <v>1</v>
      </c>
      <c r="D33" s="48">
        <v>1</v>
      </c>
      <c r="E33" s="391" t="s">
        <v>198</v>
      </c>
      <c r="F33" s="46" t="s">
        <v>194</v>
      </c>
      <c r="G33" s="48">
        <v>2018</v>
      </c>
      <c r="H33" s="123"/>
      <c r="I33" s="46" t="s">
        <v>199</v>
      </c>
      <c r="J33" s="226" t="s">
        <v>377</v>
      </c>
      <c r="K33" s="54"/>
    </row>
    <row r="34" spans="1:11" ht="82.5" customHeight="1">
      <c r="A34" s="48">
        <v>6</v>
      </c>
      <c r="B34" s="48">
        <v>2</v>
      </c>
      <c r="C34" s="48">
        <v>1</v>
      </c>
      <c r="D34" s="48">
        <v>2</v>
      </c>
      <c r="E34" s="391" t="s">
        <v>200</v>
      </c>
      <c r="F34" s="46" t="s">
        <v>194</v>
      </c>
      <c r="G34" s="48">
        <v>2018</v>
      </c>
      <c r="H34" s="123"/>
      <c r="I34" s="46" t="s">
        <v>201</v>
      </c>
      <c r="J34" s="226" t="s">
        <v>380</v>
      </c>
      <c r="K34" s="54"/>
    </row>
    <row r="35" spans="1:11" ht="52.5" customHeight="1">
      <c r="A35" s="48">
        <v>6</v>
      </c>
      <c r="B35" s="48">
        <v>2</v>
      </c>
      <c r="C35" s="48">
        <v>1</v>
      </c>
      <c r="D35" s="48">
        <v>3</v>
      </c>
      <c r="E35" s="391" t="s">
        <v>202</v>
      </c>
      <c r="F35" s="46" t="s">
        <v>195</v>
      </c>
      <c r="G35" s="48">
        <v>2018</v>
      </c>
      <c r="H35" s="123"/>
      <c r="I35" s="46" t="s">
        <v>203</v>
      </c>
      <c r="J35" s="226" t="s">
        <v>379</v>
      </c>
      <c r="K35" s="54"/>
    </row>
    <row r="36" spans="1:11" s="122" customFormat="1" ht="52.5" customHeight="1">
      <c r="A36" s="119">
        <v>6</v>
      </c>
      <c r="B36" s="119">
        <v>2</v>
      </c>
      <c r="C36" s="119">
        <v>2</v>
      </c>
      <c r="D36" s="120"/>
      <c r="E36" s="116" t="s">
        <v>204</v>
      </c>
      <c r="F36" s="115" t="s">
        <v>195</v>
      </c>
      <c r="G36" s="107"/>
      <c r="H36" s="125"/>
      <c r="I36" s="115" t="s">
        <v>205</v>
      </c>
      <c r="J36" s="198"/>
      <c r="K36" s="121"/>
    </row>
    <row r="37" spans="1:11" ht="85.5" customHeight="1">
      <c r="A37" s="48">
        <v>6</v>
      </c>
      <c r="B37" s="48">
        <v>2</v>
      </c>
      <c r="C37" s="48">
        <v>2</v>
      </c>
      <c r="D37" s="48">
        <v>1</v>
      </c>
      <c r="E37" s="106" t="s">
        <v>206</v>
      </c>
      <c r="F37" s="46" t="s">
        <v>195</v>
      </c>
      <c r="G37" s="48">
        <v>2018</v>
      </c>
      <c r="H37" s="123" t="s">
        <v>92</v>
      </c>
      <c r="I37" s="46" t="s">
        <v>207</v>
      </c>
      <c r="J37" s="138" t="s">
        <v>354</v>
      </c>
      <c r="K37" s="54"/>
    </row>
    <row r="38" spans="1:11" ht="24" hidden="1">
      <c r="A38" s="307">
        <v>6</v>
      </c>
      <c r="B38" s="307">
        <v>2</v>
      </c>
      <c r="C38" s="307">
        <v>2</v>
      </c>
      <c r="D38" s="307">
        <v>2</v>
      </c>
      <c r="E38" s="310" t="s">
        <v>208</v>
      </c>
      <c r="F38" s="46" t="s">
        <v>209</v>
      </c>
      <c r="G38" s="307" t="s">
        <v>196</v>
      </c>
      <c r="H38" s="123"/>
      <c r="I38" s="314" t="s">
        <v>211</v>
      </c>
      <c r="J38" s="199"/>
      <c r="K38" s="54"/>
    </row>
    <row r="39" spans="1:11" ht="36" hidden="1">
      <c r="A39" s="307"/>
      <c r="B39" s="307"/>
      <c r="C39" s="307"/>
      <c r="D39" s="307"/>
      <c r="E39" s="310"/>
      <c r="F39" s="46" t="s">
        <v>210</v>
      </c>
      <c r="G39" s="307"/>
      <c r="H39" s="123"/>
      <c r="I39" s="314"/>
      <c r="J39" s="199"/>
      <c r="K39" s="54"/>
    </row>
    <row r="40" spans="1:11" ht="36">
      <c r="A40" s="307">
        <v>6</v>
      </c>
      <c r="B40" s="307">
        <v>2</v>
      </c>
      <c r="C40" s="307">
        <v>2</v>
      </c>
      <c r="D40" s="307">
        <v>3</v>
      </c>
      <c r="E40" s="310" t="s">
        <v>212</v>
      </c>
      <c r="F40" s="46" t="s">
        <v>210</v>
      </c>
      <c r="G40" s="307">
        <v>2018</v>
      </c>
      <c r="H40" s="301" t="s">
        <v>92</v>
      </c>
      <c r="I40" s="314" t="s">
        <v>215</v>
      </c>
      <c r="J40" s="347" t="s">
        <v>353</v>
      </c>
      <c r="K40" s="305"/>
    </row>
    <row r="41" spans="1:11" ht="59.25" customHeight="1">
      <c r="A41" s="307"/>
      <c r="B41" s="307"/>
      <c r="C41" s="307"/>
      <c r="D41" s="307"/>
      <c r="E41" s="310"/>
      <c r="F41" s="46" t="s">
        <v>213</v>
      </c>
      <c r="G41" s="307"/>
      <c r="H41" s="324"/>
      <c r="I41" s="314"/>
      <c r="J41" s="347"/>
      <c r="K41" s="340"/>
    </row>
    <row r="42" spans="1:11" ht="53.25" customHeight="1">
      <c r="A42" s="307"/>
      <c r="B42" s="307"/>
      <c r="C42" s="307"/>
      <c r="D42" s="307"/>
      <c r="E42" s="310"/>
      <c r="F42" s="46" t="s">
        <v>214</v>
      </c>
      <c r="G42" s="307"/>
      <c r="H42" s="302"/>
      <c r="I42" s="314"/>
      <c r="J42" s="347"/>
      <c r="K42" s="306"/>
    </row>
    <row r="43" spans="1:11" ht="45" customHeight="1">
      <c r="A43" s="307">
        <v>6</v>
      </c>
      <c r="B43" s="307">
        <v>2</v>
      </c>
      <c r="C43" s="307">
        <v>2</v>
      </c>
      <c r="D43" s="307">
        <v>4</v>
      </c>
      <c r="E43" s="310" t="s">
        <v>216</v>
      </c>
      <c r="F43" s="46" t="s">
        <v>213</v>
      </c>
      <c r="G43" s="307">
        <v>2018</v>
      </c>
      <c r="H43" s="301">
        <v>2018</v>
      </c>
      <c r="I43" s="314" t="s">
        <v>218</v>
      </c>
      <c r="J43" s="341" t="s">
        <v>296</v>
      </c>
      <c r="K43" s="305"/>
    </row>
    <row r="44" spans="1:11" ht="48">
      <c r="A44" s="307"/>
      <c r="B44" s="307"/>
      <c r="C44" s="307"/>
      <c r="D44" s="307"/>
      <c r="E44" s="310"/>
      <c r="F44" s="46" t="s">
        <v>217</v>
      </c>
      <c r="G44" s="307"/>
      <c r="H44" s="302"/>
      <c r="I44" s="314"/>
      <c r="J44" s="342"/>
      <c r="K44" s="306"/>
    </row>
    <row r="45" spans="1:11" s="118" customFormat="1" ht="36">
      <c r="A45" s="119">
        <v>6</v>
      </c>
      <c r="B45" s="119">
        <v>2</v>
      </c>
      <c r="C45" s="119">
        <v>3</v>
      </c>
      <c r="D45" s="120"/>
      <c r="E45" s="116" t="s">
        <v>219</v>
      </c>
      <c r="F45" s="115" t="s">
        <v>213</v>
      </c>
      <c r="G45" s="107"/>
      <c r="H45" s="125"/>
      <c r="I45" s="115" t="s">
        <v>220</v>
      </c>
      <c r="J45" s="200" t="s">
        <v>302</v>
      </c>
      <c r="K45" s="117"/>
    </row>
    <row r="46" spans="1:11" ht="36">
      <c r="A46" s="307">
        <v>6</v>
      </c>
      <c r="B46" s="307">
        <v>2</v>
      </c>
      <c r="C46" s="307">
        <v>3</v>
      </c>
      <c r="D46" s="307">
        <v>1</v>
      </c>
      <c r="E46" s="310" t="s">
        <v>221</v>
      </c>
      <c r="F46" s="46" t="s">
        <v>213</v>
      </c>
      <c r="G46" s="307">
        <v>2018</v>
      </c>
      <c r="H46" s="301">
        <v>2018</v>
      </c>
      <c r="I46" s="314" t="s">
        <v>220</v>
      </c>
      <c r="J46" s="345" t="s">
        <v>302</v>
      </c>
      <c r="K46" s="305"/>
    </row>
    <row r="47" spans="1:11" ht="24">
      <c r="A47" s="307"/>
      <c r="B47" s="307"/>
      <c r="C47" s="307"/>
      <c r="D47" s="307"/>
      <c r="E47" s="310"/>
      <c r="F47" s="46" t="s">
        <v>222</v>
      </c>
      <c r="G47" s="307"/>
      <c r="H47" s="302"/>
      <c r="I47" s="314"/>
      <c r="J47" s="346"/>
      <c r="K47" s="306"/>
    </row>
    <row r="48" spans="1:11" ht="36">
      <c r="A48" s="307">
        <v>6</v>
      </c>
      <c r="B48" s="307">
        <v>2</v>
      </c>
      <c r="C48" s="307">
        <v>3</v>
      </c>
      <c r="D48" s="307">
        <v>2</v>
      </c>
      <c r="E48" s="310" t="s">
        <v>223</v>
      </c>
      <c r="F48" s="46" t="s">
        <v>213</v>
      </c>
      <c r="G48" s="307">
        <v>2018</v>
      </c>
      <c r="H48" s="301">
        <v>2018</v>
      </c>
      <c r="I48" s="314" t="s">
        <v>220</v>
      </c>
      <c r="J48" s="343" t="s">
        <v>330</v>
      </c>
      <c r="K48" s="305"/>
    </row>
    <row r="49" spans="1:11" ht="48">
      <c r="A49" s="307"/>
      <c r="B49" s="307"/>
      <c r="C49" s="307"/>
      <c r="D49" s="307"/>
      <c r="E49" s="310"/>
      <c r="F49" s="46" t="s">
        <v>224</v>
      </c>
      <c r="G49" s="307"/>
      <c r="H49" s="302"/>
      <c r="I49" s="314"/>
      <c r="J49" s="344"/>
      <c r="K49" s="306"/>
    </row>
    <row r="50" spans="1:11" s="118" customFormat="1" ht="36" hidden="1">
      <c r="A50" s="308">
        <v>6</v>
      </c>
      <c r="B50" s="308">
        <v>2</v>
      </c>
      <c r="C50" s="308">
        <v>4</v>
      </c>
      <c r="D50" s="309"/>
      <c r="E50" s="311" t="s">
        <v>225</v>
      </c>
      <c r="F50" s="115" t="s">
        <v>226</v>
      </c>
      <c r="G50" s="312" t="s">
        <v>196</v>
      </c>
      <c r="H50" s="125"/>
      <c r="I50" s="317" t="s">
        <v>227</v>
      </c>
      <c r="J50" s="201"/>
      <c r="K50" s="117"/>
    </row>
    <row r="51" spans="1:11" s="118" customFormat="1" ht="72" hidden="1">
      <c r="A51" s="308"/>
      <c r="B51" s="308"/>
      <c r="C51" s="308"/>
      <c r="D51" s="309"/>
      <c r="E51" s="311"/>
      <c r="F51" s="115" t="s">
        <v>195</v>
      </c>
      <c r="G51" s="312"/>
      <c r="H51" s="125"/>
      <c r="I51" s="317"/>
      <c r="J51" s="201"/>
      <c r="K51" s="117"/>
    </row>
    <row r="52" spans="1:11" ht="48" hidden="1">
      <c r="A52" s="48">
        <v>6</v>
      </c>
      <c r="B52" s="48">
        <v>2</v>
      </c>
      <c r="C52" s="48">
        <v>4</v>
      </c>
      <c r="D52" s="48">
        <v>1</v>
      </c>
      <c r="E52" s="106" t="s">
        <v>228</v>
      </c>
      <c r="F52" s="46" t="s">
        <v>229</v>
      </c>
      <c r="G52" s="48" t="s">
        <v>196</v>
      </c>
      <c r="H52" s="123"/>
      <c r="I52" s="46" t="s">
        <v>230</v>
      </c>
      <c r="J52" s="197"/>
      <c r="K52" s="54"/>
    </row>
    <row r="53" spans="1:11" ht="48" hidden="1">
      <c r="A53" s="48">
        <v>6</v>
      </c>
      <c r="B53" s="48">
        <v>2</v>
      </c>
      <c r="C53" s="48">
        <v>4</v>
      </c>
      <c r="D53" s="48">
        <v>2</v>
      </c>
      <c r="E53" s="106" t="s">
        <v>231</v>
      </c>
      <c r="F53" s="46" t="s">
        <v>232</v>
      </c>
      <c r="G53" s="48" t="s">
        <v>196</v>
      </c>
      <c r="H53" s="123"/>
      <c r="I53" s="46" t="s">
        <v>233</v>
      </c>
      <c r="J53" s="197"/>
      <c r="K53" s="54"/>
    </row>
    <row r="54" spans="1:11" ht="36" hidden="1">
      <c r="A54" s="307">
        <v>6</v>
      </c>
      <c r="B54" s="307">
        <v>2</v>
      </c>
      <c r="C54" s="307">
        <v>4</v>
      </c>
      <c r="D54" s="307">
        <v>3</v>
      </c>
      <c r="E54" s="310" t="s">
        <v>234</v>
      </c>
      <c r="F54" s="46" t="s">
        <v>194</v>
      </c>
      <c r="G54" s="307" t="s">
        <v>196</v>
      </c>
      <c r="H54" s="123"/>
      <c r="I54" s="46" t="s">
        <v>235</v>
      </c>
      <c r="J54" s="197"/>
      <c r="K54" s="54"/>
    </row>
    <row r="55" spans="1:11" ht="72" hidden="1">
      <c r="A55" s="307"/>
      <c r="B55" s="307"/>
      <c r="C55" s="307"/>
      <c r="D55" s="307"/>
      <c r="E55" s="310"/>
      <c r="F55" s="46" t="s">
        <v>195</v>
      </c>
      <c r="G55" s="307"/>
      <c r="H55" s="123"/>
      <c r="I55" s="46" t="s">
        <v>236</v>
      </c>
      <c r="J55" s="197"/>
      <c r="K55" s="54"/>
    </row>
    <row r="56" spans="1:11" ht="36" hidden="1">
      <c r="A56" s="307">
        <v>6</v>
      </c>
      <c r="B56" s="307">
        <v>2</v>
      </c>
      <c r="C56" s="307">
        <v>4</v>
      </c>
      <c r="D56" s="307">
        <v>4</v>
      </c>
      <c r="E56" s="310" t="s">
        <v>237</v>
      </c>
      <c r="F56" s="46" t="s">
        <v>194</v>
      </c>
      <c r="G56" s="307" t="s">
        <v>196</v>
      </c>
      <c r="H56" s="123"/>
      <c r="I56" s="314" t="s">
        <v>238</v>
      </c>
      <c r="J56" s="197"/>
      <c r="K56" s="54"/>
    </row>
    <row r="57" spans="1:11" ht="72" hidden="1">
      <c r="A57" s="307"/>
      <c r="B57" s="307"/>
      <c r="C57" s="307"/>
      <c r="D57" s="307"/>
      <c r="E57" s="310"/>
      <c r="F57" s="46" t="s">
        <v>195</v>
      </c>
      <c r="G57" s="307"/>
      <c r="H57" s="123"/>
      <c r="I57" s="314"/>
      <c r="J57" s="197"/>
      <c r="K57" s="54"/>
    </row>
    <row r="58" spans="1:11" s="118" customFormat="1" ht="15">
      <c r="A58" s="308">
        <v>6</v>
      </c>
      <c r="B58" s="308">
        <v>2</v>
      </c>
      <c r="C58" s="308">
        <v>5</v>
      </c>
      <c r="D58" s="308"/>
      <c r="E58" s="321" t="s">
        <v>239</v>
      </c>
      <c r="F58" s="317" t="s">
        <v>210</v>
      </c>
      <c r="G58" s="312"/>
      <c r="H58" s="322"/>
      <c r="I58" s="317" t="s">
        <v>240</v>
      </c>
      <c r="J58" s="303"/>
      <c r="K58" s="303"/>
    </row>
    <row r="59" spans="1:11" s="118" customFormat="1" ht="23.25" customHeight="1">
      <c r="A59" s="308"/>
      <c r="B59" s="308"/>
      <c r="C59" s="308"/>
      <c r="D59" s="308"/>
      <c r="E59" s="321"/>
      <c r="F59" s="317"/>
      <c r="G59" s="312"/>
      <c r="H59" s="323"/>
      <c r="I59" s="317"/>
      <c r="J59" s="304"/>
      <c r="K59" s="304"/>
    </row>
    <row r="60" spans="1:11" ht="75.75" customHeight="1">
      <c r="A60" s="48">
        <v>6</v>
      </c>
      <c r="B60" s="48">
        <v>2</v>
      </c>
      <c r="C60" s="48">
        <v>5</v>
      </c>
      <c r="D60" s="48">
        <v>1</v>
      </c>
      <c r="E60" s="106" t="s">
        <v>241</v>
      </c>
      <c r="F60" s="46" t="s">
        <v>195</v>
      </c>
      <c r="G60" s="48">
        <v>2018</v>
      </c>
      <c r="H60" s="123">
        <v>2018</v>
      </c>
      <c r="I60" s="19" t="s">
        <v>242</v>
      </c>
      <c r="J60" s="138" t="s">
        <v>355</v>
      </c>
      <c r="K60" s="54"/>
    </row>
    <row r="61" spans="1:11" ht="36">
      <c r="A61" s="307">
        <v>6</v>
      </c>
      <c r="B61" s="307">
        <v>2</v>
      </c>
      <c r="C61" s="307">
        <v>5</v>
      </c>
      <c r="D61" s="307">
        <v>2</v>
      </c>
      <c r="E61" s="310" t="s">
        <v>243</v>
      </c>
      <c r="F61" s="46" t="s">
        <v>210</v>
      </c>
      <c r="G61" s="307">
        <v>2018</v>
      </c>
      <c r="H61" s="301">
        <v>2018</v>
      </c>
      <c r="I61" s="314" t="s">
        <v>244</v>
      </c>
      <c r="J61" s="338" t="s">
        <v>297</v>
      </c>
      <c r="K61" s="305"/>
    </row>
    <row r="62" spans="1:11" ht="36">
      <c r="A62" s="307"/>
      <c r="B62" s="307"/>
      <c r="C62" s="307"/>
      <c r="D62" s="307"/>
      <c r="E62" s="310"/>
      <c r="F62" s="46" t="s">
        <v>213</v>
      </c>
      <c r="G62" s="307"/>
      <c r="H62" s="324"/>
      <c r="I62" s="314"/>
      <c r="J62" s="339"/>
      <c r="K62" s="340"/>
    </row>
    <row r="63" spans="1:11" ht="15">
      <c r="A63" s="307"/>
      <c r="B63" s="307"/>
      <c r="C63" s="307"/>
      <c r="D63" s="307"/>
      <c r="E63" s="310"/>
      <c r="F63" s="19"/>
      <c r="G63" s="307"/>
      <c r="H63" s="302"/>
      <c r="I63" s="314"/>
      <c r="J63" s="197"/>
      <c r="K63" s="306"/>
    </row>
    <row r="64" spans="1:11" ht="48" hidden="1">
      <c r="A64" s="48">
        <v>6</v>
      </c>
      <c r="B64" s="48">
        <v>2</v>
      </c>
      <c r="C64" s="48">
        <v>5</v>
      </c>
      <c r="D64" s="48">
        <v>3</v>
      </c>
      <c r="E64" s="106" t="s">
        <v>245</v>
      </c>
      <c r="F64" s="46" t="s">
        <v>210</v>
      </c>
      <c r="G64" s="48" t="s">
        <v>196</v>
      </c>
      <c r="H64" s="123"/>
      <c r="I64" s="46" t="s">
        <v>246</v>
      </c>
      <c r="J64" s="197"/>
      <c r="K64" s="54"/>
    </row>
    <row r="65" spans="1:11" ht="36" hidden="1">
      <c r="A65" s="307">
        <v>6</v>
      </c>
      <c r="B65" s="307">
        <v>2</v>
      </c>
      <c r="C65" s="307">
        <v>5</v>
      </c>
      <c r="D65" s="307">
        <v>4</v>
      </c>
      <c r="E65" s="310" t="s">
        <v>247</v>
      </c>
      <c r="F65" s="46" t="s">
        <v>210</v>
      </c>
      <c r="G65" s="307" t="s">
        <v>196</v>
      </c>
      <c r="H65" s="123"/>
      <c r="I65" s="314" t="s">
        <v>249</v>
      </c>
      <c r="J65" s="197"/>
      <c r="K65" s="54"/>
    </row>
    <row r="66" spans="1:11" ht="24" hidden="1">
      <c r="A66" s="307"/>
      <c r="B66" s="307"/>
      <c r="C66" s="307"/>
      <c r="D66" s="307"/>
      <c r="E66" s="310"/>
      <c r="F66" s="19" t="s">
        <v>248</v>
      </c>
      <c r="G66" s="307"/>
      <c r="H66" s="123"/>
      <c r="I66" s="314"/>
      <c r="J66" s="197"/>
      <c r="K66" s="54"/>
    </row>
    <row r="67" spans="1:11" ht="15" hidden="1">
      <c r="A67" s="307">
        <v>6</v>
      </c>
      <c r="B67" s="307">
        <v>2</v>
      </c>
      <c r="C67" s="307">
        <v>5</v>
      </c>
      <c r="D67" s="307">
        <v>5</v>
      </c>
      <c r="E67" s="310" t="s">
        <v>250</v>
      </c>
      <c r="F67" s="314" t="s">
        <v>210</v>
      </c>
      <c r="G67" s="307" t="s">
        <v>196</v>
      </c>
      <c r="H67" s="123"/>
      <c r="I67" s="314" t="s">
        <v>251</v>
      </c>
      <c r="J67" s="197"/>
      <c r="K67" s="54"/>
    </row>
    <row r="68" spans="1:11" ht="15" hidden="1">
      <c r="A68" s="307"/>
      <c r="B68" s="307"/>
      <c r="C68" s="307"/>
      <c r="D68" s="307"/>
      <c r="E68" s="310"/>
      <c r="F68" s="314"/>
      <c r="G68" s="307"/>
      <c r="H68" s="123"/>
      <c r="I68" s="314"/>
      <c r="J68" s="197"/>
      <c r="K68" s="54"/>
    </row>
    <row r="69" spans="1:11" ht="36">
      <c r="A69" s="307">
        <v>6</v>
      </c>
      <c r="B69" s="307">
        <v>2</v>
      </c>
      <c r="C69" s="307">
        <v>5</v>
      </c>
      <c r="D69" s="307">
        <v>6</v>
      </c>
      <c r="E69" s="310" t="s">
        <v>157</v>
      </c>
      <c r="F69" s="46" t="s">
        <v>210</v>
      </c>
      <c r="G69" s="307">
        <v>2018</v>
      </c>
      <c r="H69" s="337">
        <v>43435</v>
      </c>
      <c r="I69" s="314" t="s">
        <v>252</v>
      </c>
      <c r="J69" s="295" t="s">
        <v>324</v>
      </c>
      <c r="K69" s="305"/>
    </row>
    <row r="70" spans="1:11" ht="36">
      <c r="A70" s="307"/>
      <c r="B70" s="307"/>
      <c r="C70" s="307"/>
      <c r="D70" s="307"/>
      <c r="E70" s="310"/>
      <c r="F70" s="46" t="s">
        <v>213</v>
      </c>
      <c r="G70" s="307"/>
      <c r="H70" s="302"/>
      <c r="I70" s="314"/>
      <c r="J70" s="296"/>
      <c r="K70" s="306"/>
    </row>
    <row r="71" spans="1:11" ht="36" hidden="1">
      <c r="A71" s="307">
        <v>6</v>
      </c>
      <c r="B71" s="307">
        <v>2</v>
      </c>
      <c r="C71" s="307">
        <v>5</v>
      </c>
      <c r="D71" s="307">
        <v>7</v>
      </c>
      <c r="E71" s="310" t="s">
        <v>158</v>
      </c>
      <c r="F71" s="46" t="s">
        <v>210</v>
      </c>
      <c r="G71" s="307" t="s">
        <v>196</v>
      </c>
      <c r="H71" s="123"/>
      <c r="I71" s="314" t="s">
        <v>253</v>
      </c>
      <c r="J71" s="197"/>
      <c r="K71" s="54"/>
    </row>
    <row r="72" spans="1:11" ht="24" hidden="1">
      <c r="A72" s="307"/>
      <c r="B72" s="307"/>
      <c r="C72" s="307"/>
      <c r="D72" s="307"/>
      <c r="E72" s="310"/>
      <c r="F72" s="19" t="s">
        <v>248</v>
      </c>
      <c r="G72" s="307"/>
      <c r="H72" s="123"/>
      <c r="I72" s="314"/>
      <c r="J72" s="197"/>
      <c r="K72" s="54"/>
    </row>
    <row r="73" spans="1:11" ht="15" hidden="1">
      <c r="A73" s="307">
        <v>6</v>
      </c>
      <c r="B73" s="307">
        <v>2</v>
      </c>
      <c r="C73" s="307">
        <v>5</v>
      </c>
      <c r="D73" s="307">
        <v>8</v>
      </c>
      <c r="E73" s="310" t="s">
        <v>254</v>
      </c>
      <c r="F73" s="314" t="s">
        <v>210</v>
      </c>
      <c r="G73" s="307" t="s">
        <v>196</v>
      </c>
      <c r="H73" s="123"/>
      <c r="I73" s="314" t="s">
        <v>255</v>
      </c>
      <c r="J73" s="197"/>
      <c r="K73" s="54"/>
    </row>
    <row r="74" spans="1:11" ht="15" hidden="1">
      <c r="A74" s="307"/>
      <c r="B74" s="307"/>
      <c r="C74" s="307"/>
      <c r="D74" s="307"/>
      <c r="E74" s="310"/>
      <c r="F74" s="314"/>
      <c r="G74" s="307"/>
      <c r="H74" s="123"/>
      <c r="I74" s="314"/>
      <c r="J74" s="197"/>
      <c r="K74" s="54"/>
    </row>
    <row r="75" spans="1:11" ht="15" hidden="1">
      <c r="A75" s="307">
        <v>6</v>
      </c>
      <c r="B75" s="307">
        <v>2</v>
      </c>
      <c r="C75" s="307">
        <v>5</v>
      </c>
      <c r="D75" s="307">
        <v>9</v>
      </c>
      <c r="E75" s="310" t="s">
        <v>256</v>
      </c>
      <c r="F75" s="314" t="s">
        <v>210</v>
      </c>
      <c r="G75" s="307" t="s">
        <v>196</v>
      </c>
      <c r="H75" s="123"/>
      <c r="I75" s="314" t="s">
        <v>257</v>
      </c>
      <c r="J75" s="197"/>
      <c r="K75" s="54"/>
    </row>
    <row r="76" spans="1:11" ht="48.75" customHeight="1" hidden="1">
      <c r="A76" s="307"/>
      <c r="B76" s="307"/>
      <c r="C76" s="307"/>
      <c r="D76" s="307"/>
      <c r="E76" s="310"/>
      <c r="F76" s="314"/>
      <c r="G76" s="307"/>
      <c r="H76" s="123"/>
      <c r="I76" s="314"/>
      <c r="J76" s="197"/>
      <c r="K76" s="54"/>
    </row>
    <row r="77" spans="1:11" s="118" customFormat="1" ht="36" hidden="1">
      <c r="A77" s="308">
        <v>6</v>
      </c>
      <c r="B77" s="308">
        <v>2</v>
      </c>
      <c r="C77" s="308">
        <v>6</v>
      </c>
      <c r="D77" s="308"/>
      <c r="E77" s="311" t="s">
        <v>258</v>
      </c>
      <c r="F77" s="115" t="s">
        <v>194</v>
      </c>
      <c r="G77" s="312" t="s">
        <v>196</v>
      </c>
      <c r="H77" s="318"/>
      <c r="I77" s="317" t="s">
        <v>259</v>
      </c>
      <c r="J77" s="303"/>
      <c r="K77" s="117"/>
    </row>
    <row r="78" spans="1:11" s="118" customFormat="1" ht="72" hidden="1">
      <c r="A78" s="308"/>
      <c r="B78" s="308"/>
      <c r="C78" s="308"/>
      <c r="D78" s="308"/>
      <c r="E78" s="311"/>
      <c r="F78" s="115" t="s">
        <v>195</v>
      </c>
      <c r="G78" s="312"/>
      <c r="H78" s="319"/>
      <c r="I78" s="317"/>
      <c r="J78" s="304"/>
      <c r="K78" s="117"/>
    </row>
    <row r="79" spans="1:11" ht="36" hidden="1">
      <c r="A79" s="307">
        <v>6</v>
      </c>
      <c r="B79" s="307">
        <v>2</v>
      </c>
      <c r="C79" s="307">
        <v>6</v>
      </c>
      <c r="D79" s="307">
        <v>1</v>
      </c>
      <c r="E79" s="310" t="s">
        <v>260</v>
      </c>
      <c r="F79" s="46" t="s">
        <v>194</v>
      </c>
      <c r="G79" s="307" t="s">
        <v>196</v>
      </c>
      <c r="H79" s="123"/>
      <c r="I79" s="314" t="s">
        <v>261</v>
      </c>
      <c r="J79" s="197"/>
      <c r="K79" s="54"/>
    </row>
    <row r="80" spans="1:11" ht="72" hidden="1">
      <c r="A80" s="307"/>
      <c r="B80" s="307"/>
      <c r="C80" s="307"/>
      <c r="D80" s="307"/>
      <c r="E80" s="310"/>
      <c r="F80" s="46" t="s">
        <v>195</v>
      </c>
      <c r="G80" s="307"/>
      <c r="H80" s="123"/>
      <c r="I80" s="314"/>
      <c r="J80" s="197"/>
      <c r="K80" s="54"/>
    </row>
    <row r="81" spans="1:11" ht="36" hidden="1">
      <c r="A81" s="48">
        <v>6</v>
      </c>
      <c r="B81" s="48">
        <v>2</v>
      </c>
      <c r="C81" s="48">
        <v>6</v>
      </c>
      <c r="D81" s="48">
        <v>2</v>
      </c>
      <c r="E81" s="106" t="s">
        <v>262</v>
      </c>
      <c r="F81" s="46" t="s">
        <v>263</v>
      </c>
      <c r="G81" s="48" t="s">
        <v>196</v>
      </c>
      <c r="H81" s="123"/>
      <c r="I81" s="46" t="s">
        <v>264</v>
      </c>
      <c r="J81" s="197"/>
      <c r="K81" s="54"/>
    </row>
    <row r="82" spans="1:11" ht="36" hidden="1">
      <c r="A82" s="307">
        <v>6</v>
      </c>
      <c r="B82" s="307">
        <v>2</v>
      </c>
      <c r="C82" s="307">
        <v>6</v>
      </c>
      <c r="D82" s="307">
        <v>3</v>
      </c>
      <c r="E82" s="310" t="s">
        <v>265</v>
      </c>
      <c r="F82" s="46" t="s">
        <v>194</v>
      </c>
      <c r="G82" s="307" t="s">
        <v>196</v>
      </c>
      <c r="H82" s="123"/>
      <c r="I82" s="314" t="s">
        <v>266</v>
      </c>
      <c r="J82" s="197"/>
      <c r="K82" s="54"/>
    </row>
    <row r="83" spans="1:11" ht="72" hidden="1">
      <c r="A83" s="307"/>
      <c r="B83" s="307"/>
      <c r="C83" s="307"/>
      <c r="D83" s="307"/>
      <c r="E83" s="310"/>
      <c r="F83" s="46" t="s">
        <v>195</v>
      </c>
      <c r="G83" s="307"/>
      <c r="H83" s="123"/>
      <c r="I83" s="314"/>
      <c r="J83" s="197"/>
      <c r="K83" s="54"/>
    </row>
    <row r="84" spans="1:11" s="118" customFormat="1" ht="15">
      <c r="A84" s="308">
        <v>6</v>
      </c>
      <c r="B84" s="308">
        <v>2</v>
      </c>
      <c r="C84" s="308">
        <v>7</v>
      </c>
      <c r="D84" s="308"/>
      <c r="E84" s="320" t="s">
        <v>267</v>
      </c>
      <c r="F84" s="317" t="s">
        <v>217</v>
      </c>
      <c r="G84" s="312"/>
      <c r="H84" s="318"/>
      <c r="I84" s="317" t="s">
        <v>268</v>
      </c>
      <c r="J84" s="303"/>
      <c r="K84" s="303"/>
    </row>
    <row r="85" spans="1:11" s="118" customFormat="1" ht="36.75" customHeight="1">
      <c r="A85" s="308"/>
      <c r="B85" s="308"/>
      <c r="C85" s="308"/>
      <c r="D85" s="308"/>
      <c r="E85" s="311"/>
      <c r="F85" s="317"/>
      <c r="G85" s="312"/>
      <c r="H85" s="319"/>
      <c r="I85" s="317"/>
      <c r="J85" s="304"/>
      <c r="K85" s="304"/>
    </row>
    <row r="86" spans="1:11" ht="48">
      <c r="A86" s="307">
        <v>6</v>
      </c>
      <c r="B86" s="307">
        <v>2</v>
      </c>
      <c r="C86" s="307">
        <v>7</v>
      </c>
      <c r="D86" s="307">
        <v>1</v>
      </c>
      <c r="E86" s="310" t="s">
        <v>269</v>
      </c>
      <c r="F86" s="46" t="s">
        <v>217</v>
      </c>
      <c r="G86" s="307">
        <v>2018</v>
      </c>
      <c r="H86" s="301">
        <v>2018</v>
      </c>
      <c r="I86" s="314" t="s">
        <v>270</v>
      </c>
      <c r="J86" s="295" t="s">
        <v>325</v>
      </c>
      <c r="K86" s="305"/>
    </row>
    <row r="87" spans="1:11" ht="128.25" customHeight="1">
      <c r="A87" s="307"/>
      <c r="B87" s="307"/>
      <c r="C87" s="307"/>
      <c r="D87" s="307"/>
      <c r="E87" s="310"/>
      <c r="F87" s="46" t="s">
        <v>213</v>
      </c>
      <c r="G87" s="307"/>
      <c r="H87" s="302"/>
      <c r="I87" s="314"/>
      <c r="J87" s="296"/>
      <c r="K87" s="306"/>
    </row>
    <row r="88" spans="1:11" ht="15" hidden="1">
      <c r="A88" s="307">
        <v>6</v>
      </c>
      <c r="B88" s="307">
        <v>2</v>
      </c>
      <c r="C88" s="307">
        <v>7</v>
      </c>
      <c r="D88" s="307">
        <v>2</v>
      </c>
      <c r="E88" s="310" t="s">
        <v>271</v>
      </c>
      <c r="F88" s="314" t="s">
        <v>194</v>
      </c>
      <c r="G88" s="307" t="s">
        <v>196</v>
      </c>
      <c r="H88" s="123"/>
      <c r="I88" s="314" t="s">
        <v>272</v>
      </c>
      <c r="J88" s="197"/>
      <c r="K88" s="54"/>
    </row>
    <row r="89" spans="1:11" ht="43.5" customHeight="1" hidden="1">
      <c r="A89" s="307"/>
      <c r="B89" s="307"/>
      <c r="C89" s="307"/>
      <c r="D89" s="307"/>
      <c r="E89" s="310"/>
      <c r="F89" s="314"/>
      <c r="G89" s="307"/>
      <c r="H89" s="123"/>
      <c r="I89" s="314"/>
      <c r="J89" s="197"/>
      <c r="K89" s="54"/>
    </row>
    <row r="90" spans="1:11" ht="48" hidden="1">
      <c r="A90" s="307">
        <v>6</v>
      </c>
      <c r="B90" s="307">
        <v>2</v>
      </c>
      <c r="C90" s="307">
        <v>7</v>
      </c>
      <c r="D90" s="307">
        <v>3</v>
      </c>
      <c r="E90" s="310" t="s">
        <v>273</v>
      </c>
      <c r="F90" s="46" t="s">
        <v>217</v>
      </c>
      <c r="G90" s="307" t="s">
        <v>196</v>
      </c>
      <c r="H90" s="123"/>
      <c r="I90" s="314" t="s">
        <v>275</v>
      </c>
      <c r="J90" s="197"/>
      <c r="K90" s="54"/>
    </row>
    <row r="91" spans="1:11" ht="24" hidden="1">
      <c r="A91" s="307"/>
      <c r="B91" s="307"/>
      <c r="C91" s="307"/>
      <c r="D91" s="307"/>
      <c r="E91" s="310"/>
      <c r="F91" s="46" t="s">
        <v>274</v>
      </c>
      <c r="G91" s="307"/>
      <c r="H91" s="123"/>
      <c r="I91" s="314"/>
      <c r="J91" s="197"/>
      <c r="K91" s="54"/>
    </row>
    <row r="92" spans="1:11" s="118" customFormat="1" ht="24">
      <c r="A92" s="308">
        <v>6</v>
      </c>
      <c r="B92" s="308">
        <v>2</v>
      </c>
      <c r="C92" s="308">
        <v>8</v>
      </c>
      <c r="D92" s="308"/>
      <c r="E92" s="311" t="s">
        <v>106</v>
      </c>
      <c r="F92" s="115" t="s">
        <v>274</v>
      </c>
      <c r="G92" s="312">
        <v>2018</v>
      </c>
      <c r="H92" s="318"/>
      <c r="I92" s="317" t="s">
        <v>276</v>
      </c>
      <c r="J92" s="303"/>
      <c r="K92" s="303"/>
    </row>
    <row r="93" spans="1:11" s="118" customFormat="1" ht="72">
      <c r="A93" s="308"/>
      <c r="B93" s="308"/>
      <c r="C93" s="308"/>
      <c r="D93" s="308"/>
      <c r="E93" s="311"/>
      <c r="F93" s="115" t="s">
        <v>195</v>
      </c>
      <c r="G93" s="312"/>
      <c r="H93" s="319"/>
      <c r="I93" s="317"/>
      <c r="J93" s="304"/>
      <c r="K93" s="304"/>
    </row>
    <row r="94" spans="1:11" ht="24" customHeight="1">
      <c r="A94" s="307">
        <v>6</v>
      </c>
      <c r="B94" s="307">
        <v>2</v>
      </c>
      <c r="C94" s="307">
        <v>8</v>
      </c>
      <c r="D94" s="307">
        <v>1</v>
      </c>
      <c r="E94" s="310" t="s">
        <v>107</v>
      </c>
      <c r="F94" s="314" t="s">
        <v>274</v>
      </c>
      <c r="G94" s="307">
        <v>2018</v>
      </c>
      <c r="H94" s="301" t="s">
        <v>92</v>
      </c>
      <c r="I94" s="39" t="s">
        <v>277</v>
      </c>
      <c r="J94" s="298" t="s">
        <v>304</v>
      </c>
      <c r="K94" s="297"/>
    </row>
    <row r="95" spans="1:11" ht="30" customHeight="1">
      <c r="A95" s="307"/>
      <c r="B95" s="307"/>
      <c r="C95" s="307"/>
      <c r="D95" s="307"/>
      <c r="E95" s="310"/>
      <c r="F95" s="314"/>
      <c r="G95" s="307"/>
      <c r="H95" s="302"/>
      <c r="I95" s="39" t="s">
        <v>278</v>
      </c>
      <c r="J95" s="299"/>
      <c r="K95" s="297"/>
    </row>
    <row r="96" spans="1:11" ht="24">
      <c r="A96" s="307">
        <v>6</v>
      </c>
      <c r="B96" s="307">
        <v>2</v>
      </c>
      <c r="C96" s="307">
        <v>8</v>
      </c>
      <c r="D96" s="307">
        <v>2</v>
      </c>
      <c r="E96" s="310" t="s">
        <v>279</v>
      </c>
      <c r="F96" s="314" t="s">
        <v>274</v>
      </c>
      <c r="G96" s="307">
        <v>2018</v>
      </c>
      <c r="H96" s="301" t="s">
        <v>92</v>
      </c>
      <c r="I96" s="39" t="s">
        <v>277</v>
      </c>
      <c r="J96" s="299"/>
      <c r="K96" s="305"/>
    </row>
    <row r="97" spans="1:11" ht="24">
      <c r="A97" s="307"/>
      <c r="B97" s="307"/>
      <c r="C97" s="307"/>
      <c r="D97" s="307"/>
      <c r="E97" s="310"/>
      <c r="F97" s="314"/>
      <c r="G97" s="307"/>
      <c r="H97" s="302"/>
      <c r="I97" s="39" t="s">
        <v>278</v>
      </c>
      <c r="J97" s="300"/>
      <c r="K97" s="306"/>
    </row>
    <row r="98" spans="1:11" s="118" customFormat="1" ht="72">
      <c r="A98" s="119">
        <v>6</v>
      </c>
      <c r="B98" s="119">
        <v>2</v>
      </c>
      <c r="C98" s="119">
        <v>9</v>
      </c>
      <c r="D98" s="119"/>
      <c r="E98" s="116" t="s">
        <v>280</v>
      </c>
      <c r="F98" s="115" t="s">
        <v>195</v>
      </c>
      <c r="G98" s="107">
        <v>2018</v>
      </c>
      <c r="H98" s="125"/>
      <c r="I98" s="115" t="s">
        <v>281</v>
      </c>
      <c r="J98" s="201"/>
      <c r="K98" s="117"/>
    </row>
    <row r="99" spans="1:11" ht="108">
      <c r="A99" s="48">
        <v>6</v>
      </c>
      <c r="B99" s="48">
        <v>2</v>
      </c>
      <c r="C99" s="48">
        <v>9</v>
      </c>
      <c r="D99" s="48">
        <v>1</v>
      </c>
      <c r="E99" s="106" t="s">
        <v>282</v>
      </c>
      <c r="F99" s="46" t="s">
        <v>283</v>
      </c>
      <c r="G99" s="48">
        <v>2018</v>
      </c>
      <c r="H99" s="127">
        <v>2018</v>
      </c>
      <c r="I99" s="46" t="s">
        <v>284</v>
      </c>
      <c r="J99" s="130" t="s">
        <v>305</v>
      </c>
      <c r="K99" s="54"/>
    </row>
    <row r="100" spans="1:11" ht="36">
      <c r="A100" s="307">
        <v>6</v>
      </c>
      <c r="B100" s="307">
        <v>2</v>
      </c>
      <c r="C100" s="307">
        <v>9</v>
      </c>
      <c r="D100" s="307">
        <v>2</v>
      </c>
      <c r="E100" s="310" t="s">
        <v>285</v>
      </c>
      <c r="F100" s="46" t="s">
        <v>210</v>
      </c>
      <c r="G100" s="307">
        <v>2018</v>
      </c>
      <c r="H100" s="315" t="s">
        <v>299</v>
      </c>
      <c r="I100" s="314" t="s">
        <v>286</v>
      </c>
      <c r="J100" s="294" t="s">
        <v>326</v>
      </c>
      <c r="K100" s="305"/>
    </row>
    <row r="101" spans="1:11" ht="36">
      <c r="A101" s="307"/>
      <c r="B101" s="307"/>
      <c r="C101" s="307"/>
      <c r="D101" s="307"/>
      <c r="E101" s="310"/>
      <c r="F101" s="46" t="s">
        <v>213</v>
      </c>
      <c r="G101" s="307"/>
      <c r="H101" s="316"/>
      <c r="I101" s="314"/>
      <c r="J101" s="294"/>
      <c r="K101" s="306"/>
    </row>
    <row r="102" spans="1:11" ht="15" hidden="1">
      <c r="A102" s="307">
        <v>6</v>
      </c>
      <c r="B102" s="307">
        <v>2</v>
      </c>
      <c r="C102" s="307">
        <v>9</v>
      </c>
      <c r="D102" s="307">
        <v>3</v>
      </c>
      <c r="E102" s="310" t="s">
        <v>287</v>
      </c>
      <c r="F102" s="314" t="s">
        <v>210</v>
      </c>
      <c r="G102" s="307" t="s">
        <v>196</v>
      </c>
      <c r="H102" s="123"/>
      <c r="I102" s="314" t="s">
        <v>288</v>
      </c>
      <c r="J102" s="197"/>
      <c r="K102" s="54"/>
    </row>
    <row r="103" spans="1:11" ht="28.5" customHeight="1" hidden="1">
      <c r="A103" s="307"/>
      <c r="B103" s="307"/>
      <c r="C103" s="307"/>
      <c r="D103" s="307"/>
      <c r="E103" s="310"/>
      <c r="F103" s="314"/>
      <c r="G103" s="307"/>
      <c r="H103" s="123"/>
      <c r="I103" s="314"/>
      <c r="J103" s="197"/>
      <c r="K103" s="54"/>
    </row>
  </sheetData>
  <sheetProtection/>
  <mergeCells count="279">
    <mergeCell ref="K46:K47"/>
    <mergeCell ref="K40:K42"/>
    <mergeCell ref="J43:J44"/>
    <mergeCell ref="J48:J49"/>
    <mergeCell ref="J46:J47"/>
    <mergeCell ref="J40:J42"/>
    <mergeCell ref="K84:K85"/>
    <mergeCell ref="K86:K87"/>
    <mergeCell ref="K92:K93"/>
    <mergeCell ref="K61:K63"/>
    <mergeCell ref="K69:K70"/>
    <mergeCell ref="J58:J59"/>
    <mergeCell ref="K58:K59"/>
    <mergeCell ref="J69:J70"/>
    <mergeCell ref="J77:J78"/>
    <mergeCell ref="H77:H78"/>
    <mergeCell ref="J84:J85"/>
    <mergeCell ref="H86:H87"/>
    <mergeCell ref="H84:H85"/>
    <mergeCell ref="H69:H70"/>
    <mergeCell ref="H46:H47"/>
    <mergeCell ref="J61:J62"/>
    <mergeCell ref="A1:K1"/>
    <mergeCell ref="A2:D2"/>
    <mergeCell ref="E2:E3"/>
    <mergeCell ref="F2:F3"/>
    <mergeCell ref="G2:G3"/>
    <mergeCell ref="H61:H63"/>
    <mergeCell ref="K43:K44"/>
    <mergeCell ref="H2:H3"/>
    <mergeCell ref="I2:I3"/>
    <mergeCell ref="K48:K49"/>
    <mergeCell ref="C15:C16"/>
    <mergeCell ref="D15:D16"/>
    <mergeCell ref="J2:J3"/>
    <mergeCell ref="E15:E16"/>
    <mergeCell ref="J15:J16"/>
    <mergeCell ref="K2:K3"/>
    <mergeCell ref="E4:K4"/>
    <mergeCell ref="K15:K16"/>
    <mergeCell ref="F15:F16"/>
    <mergeCell ref="A15:A16"/>
    <mergeCell ref="G15:G16"/>
    <mergeCell ref="H15:H16"/>
    <mergeCell ref="I15:I16"/>
    <mergeCell ref="A17:A18"/>
    <mergeCell ref="B17:B18"/>
    <mergeCell ref="C17:C18"/>
    <mergeCell ref="D17:D18"/>
    <mergeCell ref="E17:E18"/>
    <mergeCell ref="B15:B16"/>
    <mergeCell ref="E31:E32"/>
    <mergeCell ref="G31:G32"/>
    <mergeCell ref="I31:I32"/>
    <mergeCell ref="I17:I18"/>
    <mergeCell ref="J17:J18"/>
    <mergeCell ref="K17:K18"/>
    <mergeCell ref="F17:F18"/>
    <mergeCell ref="E40:E42"/>
    <mergeCell ref="G40:G42"/>
    <mergeCell ref="I40:I42"/>
    <mergeCell ref="E38:E39"/>
    <mergeCell ref="G38:G39"/>
    <mergeCell ref="I38:I39"/>
    <mergeCell ref="H40:H42"/>
    <mergeCell ref="G48:G49"/>
    <mergeCell ref="I48:I49"/>
    <mergeCell ref="E46:E47"/>
    <mergeCell ref="G46:G47"/>
    <mergeCell ref="I46:I47"/>
    <mergeCell ref="E43:E44"/>
    <mergeCell ref="G43:G44"/>
    <mergeCell ref="I43:I44"/>
    <mergeCell ref="H43:H44"/>
    <mergeCell ref="H48:H49"/>
    <mergeCell ref="G58:G59"/>
    <mergeCell ref="I58:I59"/>
    <mergeCell ref="E56:E57"/>
    <mergeCell ref="G56:G57"/>
    <mergeCell ref="I56:I57"/>
    <mergeCell ref="E54:E55"/>
    <mergeCell ref="G54:G55"/>
    <mergeCell ref="H58:H59"/>
    <mergeCell ref="G67:G68"/>
    <mergeCell ref="I67:I68"/>
    <mergeCell ref="E50:E51"/>
    <mergeCell ref="G50:G51"/>
    <mergeCell ref="I50:I51"/>
    <mergeCell ref="E61:E63"/>
    <mergeCell ref="G61:G63"/>
    <mergeCell ref="I61:I63"/>
    <mergeCell ref="E58:E59"/>
    <mergeCell ref="F58:F59"/>
    <mergeCell ref="G65:G66"/>
    <mergeCell ref="I65:I66"/>
    <mergeCell ref="E71:E72"/>
    <mergeCell ref="G71:G72"/>
    <mergeCell ref="I71:I72"/>
    <mergeCell ref="E69:E70"/>
    <mergeCell ref="G69:G70"/>
    <mergeCell ref="I69:I70"/>
    <mergeCell ref="E67:E68"/>
    <mergeCell ref="F67:F68"/>
    <mergeCell ref="G77:G78"/>
    <mergeCell ref="I77:I78"/>
    <mergeCell ref="E73:E74"/>
    <mergeCell ref="F73:F74"/>
    <mergeCell ref="G73:G74"/>
    <mergeCell ref="I73:I74"/>
    <mergeCell ref="E75:E76"/>
    <mergeCell ref="F75:F76"/>
    <mergeCell ref="G75:G76"/>
    <mergeCell ref="I75:I76"/>
    <mergeCell ref="F84:F85"/>
    <mergeCell ref="G84:G85"/>
    <mergeCell ref="I84:I85"/>
    <mergeCell ref="E79:E80"/>
    <mergeCell ref="G79:G80"/>
    <mergeCell ref="I79:I80"/>
    <mergeCell ref="G82:G83"/>
    <mergeCell ref="I82:I83"/>
    <mergeCell ref="E84:E85"/>
    <mergeCell ref="E88:E89"/>
    <mergeCell ref="F88:F89"/>
    <mergeCell ref="G88:G89"/>
    <mergeCell ref="I88:I89"/>
    <mergeCell ref="E86:E87"/>
    <mergeCell ref="G86:G87"/>
    <mergeCell ref="I86:I87"/>
    <mergeCell ref="F94:F95"/>
    <mergeCell ref="G94:G95"/>
    <mergeCell ref="E92:E93"/>
    <mergeCell ref="G92:G93"/>
    <mergeCell ref="I92:I93"/>
    <mergeCell ref="E90:E91"/>
    <mergeCell ref="G90:G91"/>
    <mergeCell ref="I90:I91"/>
    <mergeCell ref="E94:E95"/>
    <mergeCell ref="H92:H93"/>
    <mergeCell ref="E102:E103"/>
    <mergeCell ref="F102:F103"/>
    <mergeCell ref="G102:G103"/>
    <mergeCell ref="I102:I103"/>
    <mergeCell ref="E96:E97"/>
    <mergeCell ref="F96:F97"/>
    <mergeCell ref="G96:G97"/>
    <mergeCell ref="G100:G101"/>
    <mergeCell ref="I100:I101"/>
    <mergeCell ref="H100:H101"/>
    <mergeCell ref="A31:A32"/>
    <mergeCell ref="B31:B32"/>
    <mergeCell ref="C31:C32"/>
    <mergeCell ref="D31:D32"/>
    <mergeCell ref="A38:A39"/>
    <mergeCell ref="B38:B39"/>
    <mergeCell ref="C38:C39"/>
    <mergeCell ref="D38:D39"/>
    <mergeCell ref="A40:A42"/>
    <mergeCell ref="B40:B42"/>
    <mergeCell ref="C40:C42"/>
    <mergeCell ref="D40:D42"/>
    <mergeCell ref="E100:E101"/>
    <mergeCell ref="E82:E83"/>
    <mergeCell ref="E77:E78"/>
    <mergeCell ref="E65:E66"/>
    <mergeCell ref="E48:E49"/>
    <mergeCell ref="A46:A47"/>
    <mergeCell ref="B46:B47"/>
    <mergeCell ref="C46:C47"/>
    <mergeCell ref="D46:D47"/>
    <mergeCell ref="A43:A44"/>
    <mergeCell ref="B43:B44"/>
    <mergeCell ref="C43:C44"/>
    <mergeCell ref="D43:D44"/>
    <mergeCell ref="A50:A51"/>
    <mergeCell ref="B50:B51"/>
    <mergeCell ref="C50:C51"/>
    <mergeCell ref="D50:D51"/>
    <mergeCell ref="A48:A49"/>
    <mergeCell ref="B48:B49"/>
    <mergeCell ref="C48:C49"/>
    <mergeCell ref="D48:D49"/>
    <mergeCell ref="A56:A57"/>
    <mergeCell ref="B56:B57"/>
    <mergeCell ref="C56:C57"/>
    <mergeCell ref="D56:D57"/>
    <mergeCell ref="A54:A55"/>
    <mergeCell ref="B54:B55"/>
    <mergeCell ref="C54:C55"/>
    <mergeCell ref="D54:D55"/>
    <mergeCell ref="A61:A63"/>
    <mergeCell ref="B61:B63"/>
    <mergeCell ref="C61:C63"/>
    <mergeCell ref="D61:D63"/>
    <mergeCell ref="A58:A59"/>
    <mergeCell ref="B58:B59"/>
    <mergeCell ref="C58:C59"/>
    <mergeCell ref="D58:D59"/>
    <mergeCell ref="A67:A68"/>
    <mergeCell ref="B67:B68"/>
    <mergeCell ref="C67:C68"/>
    <mergeCell ref="D67:D68"/>
    <mergeCell ref="A65:A66"/>
    <mergeCell ref="B65:B66"/>
    <mergeCell ref="C65:C66"/>
    <mergeCell ref="D65:D66"/>
    <mergeCell ref="A71:A72"/>
    <mergeCell ref="B71:B72"/>
    <mergeCell ref="C71:C72"/>
    <mergeCell ref="D71:D72"/>
    <mergeCell ref="A69:A70"/>
    <mergeCell ref="B69:B70"/>
    <mergeCell ref="C69:C70"/>
    <mergeCell ref="D69:D70"/>
    <mergeCell ref="A75:A76"/>
    <mergeCell ref="B75:B76"/>
    <mergeCell ref="C75:C76"/>
    <mergeCell ref="D75:D76"/>
    <mergeCell ref="A73:A74"/>
    <mergeCell ref="B73:B74"/>
    <mergeCell ref="C73:C74"/>
    <mergeCell ref="D73:D74"/>
    <mergeCell ref="A79:A80"/>
    <mergeCell ref="B79:B80"/>
    <mergeCell ref="C79:C80"/>
    <mergeCell ref="D79:D80"/>
    <mergeCell ref="A77:A78"/>
    <mergeCell ref="B77:B78"/>
    <mergeCell ref="C77:C78"/>
    <mergeCell ref="D77:D78"/>
    <mergeCell ref="A84:A85"/>
    <mergeCell ref="B84:B85"/>
    <mergeCell ref="C84:C85"/>
    <mergeCell ref="D84:D85"/>
    <mergeCell ref="A82:A83"/>
    <mergeCell ref="B82:B83"/>
    <mergeCell ref="C82:C83"/>
    <mergeCell ref="D82:D83"/>
    <mergeCell ref="A88:A89"/>
    <mergeCell ref="B88:B89"/>
    <mergeCell ref="C88:C89"/>
    <mergeCell ref="D88:D89"/>
    <mergeCell ref="A86:A87"/>
    <mergeCell ref="B86:B87"/>
    <mergeCell ref="C86:C87"/>
    <mergeCell ref="D86:D87"/>
    <mergeCell ref="A92:A93"/>
    <mergeCell ref="B92:B93"/>
    <mergeCell ref="C92:C93"/>
    <mergeCell ref="D92:D93"/>
    <mergeCell ref="A90:A91"/>
    <mergeCell ref="B90:B91"/>
    <mergeCell ref="C90:C91"/>
    <mergeCell ref="D90:D91"/>
    <mergeCell ref="A96:A97"/>
    <mergeCell ref="B96:B97"/>
    <mergeCell ref="A94:A95"/>
    <mergeCell ref="B94:B95"/>
    <mergeCell ref="C94:C95"/>
    <mergeCell ref="D94:D95"/>
    <mergeCell ref="A102:A103"/>
    <mergeCell ref="B102:B103"/>
    <mergeCell ref="C102:C103"/>
    <mergeCell ref="D102:D103"/>
    <mergeCell ref="C96:C97"/>
    <mergeCell ref="D96:D97"/>
    <mergeCell ref="A100:A101"/>
    <mergeCell ref="B100:B101"/>
    <mergeCell ref="C100:C101"/>
    <mergeCell ref="D100:D101"/>
    <mergeCell ref="J100:J101"/>
    <mergeCell ref="J86:J87"/>
    <mergeCell ref="K94:K95"/>
    <mergeCell ref="J94:J97"/>
    <mergeCell ref="H96:H97"/>
    <mergeCell ref="H94:H95"/>
    <mergeCell ref="J92:J93"/>
    <mergeCell ref="K100:K101"/>
    <mergeCell ref="K96:K97"/>
  </mergeCells>
  <hyperlinks>
    <hyperlink ref="A1" r:id="rId1" display="consultantplus://offline/ref=81C534AC1618B38338B7138DDEB14344F59B417381706259B468524054C32ECBB30FCA5546109B5D4A4FB16DK7O"/>
  </hyperlinks>
  <printOptions/>
  <pageMargins left="0.3937007874015748" right="0.3937007874015748" top="0.7874015748031497" bottom="0.3937007874015748" header="0.5118110236220472" footer="0.5118110236220472"/>
  <pageSetup fitToHeight="5" horizontalDpi="600" verticalDpi="600" orientation="landscape" paperSize="9" scale="68" r:id="rId2"/>
  <rowBreaks count="2" manualBreakCount="2">
    <brk id="39" max="255" man="1"/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4.00390625" style="0" bestFit="1" customWidth="1"/>
    <col min="2" max="2" width="8.7109375" style="0" bestFit="1" customWidth="1"/>
    <col min="3" max="3" width="5.140625" style="0" bestFit="1" customWidth="1"/>
    <col min="4" max="4" width="33.28125" style="0" customWidth="1"/>
    <col min="5" max="5" width="27.140625" style="0" customWidth="1"/>
  </cols>
  <sheetData>
    <row r="1" spans="1:11" ht="38.25" customHeight="1">
      <c r="A1" s="348" t="s">
        <v>108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ht="15.75">
      <c r="A2" s="45"/>
    </row>
    <row r="3" spans="1:11" ht="83.25" customHeight="1">
      <c r="A3" s="314" t="s">
        <v>9</v>
      </c>
      <c r="B3" s="314"/>
      <c r="C3" s="314" t="s">
        <v>24</v>
      </c>
      <c r="D3" s="314" t="s">
        <v>0</v>
      </c>
      <c r="E3" s="314" t="s">
        <v>1</v>
      </c>
      <c r="F3" s="354" t="s">
        <v>2</v>
      </c>
      <c r="G3" s="314" t="s">
        <v>177</v>
      </c>
      <c r="H3" s="314" t="s">
        <v>178</v>
      </c>
      <c r="I3" s="314" t="s">
        <v>179</v>
      </c>
      <c r="J3" s="46" t="s">
        <v>4</v>
      </c>
      <c r="K3" s="46" t="s">
        <v>5</v>
      </c>
    </row>
    <row r="4" spans="1:11" ht="24">
      <c r="A4" s="46" t="s">
        <v>14</v>
      </c>
      <c r="B4" s="46" t="s">
        <v>10</v>
      </c>
      <c r="C4" s="314"/>
      <c r="D4" s="314"/>
      <c r="E4" s="314"/>
      <c r="F4" s="354"/>
      <c r="G4" s="314"/>
      <c r="H4" s="314"/>
      <c r="I4" s="314"/>
      <c r="J4" s="46" t="s">
        <v>180</v>
      </c>
      <c r="K4" s="46" t="s">
        <v>181</v>
      </c>
    </row>
    <row r="5" spans="1:11" ht="15">
      <c r="A5" s="70" t="s">
        <v>51</v>
      </c>
      <c r="B5" s="46">
        <v>1</v>
      </c>
      <c r="C5" s="47"/>
      <c r="D5" s="352" t="s">
        <v>90</v>
      </c>
      <c r="E5" s="352"/>
      <c r="F5" s="352"/>
      <c r="G5" s="353"/>
      <c r="H5" s="353"/>
      <c r="I5" s="353"/>
      <c r="J5" s="353"/>
      <c r="K5" s="353"/>
    </row>
    <row r="6" spans="1:11" ht="48">
      <c r="A6" s="350" t="s">
        <v>51</v>
      </c>
      <c r="B6" s="351" t="s">
        <v>126</v>
      </c>
      <c r="C6" s="307">
        <v>933</v>
      </c>
      <c r="D6" s="349" t="s">
        <v>143</v>
      </c>
      <c r="E6" s="19" t="s">
        <v>109</v>
      </c>
      <c r="F6" s="48" t="s">
        <v>3</v>
      </c>
      <c r="G6" s="49">
        <v>1064.5</v>
      </c>
      <c r="H6" s="128">
        <f>'ф 1'!N58</f>
        <v>2792.3</v>
      </c>
      <c r="I6" s="128">
        <f>'ф 1'!O58</f>
        <v>2792.3</v>
      </c>
      <c r="J6" s="50">
        <f>I6/G6</f>
        <v>2.6231094410521374</v>
      </c>
      <c r="K6" s="50">
        <f>I6/H6</f>
        <v>1</v>
      </c>
    </row>
    <row r="7" spans="1:11" ht="15">
      <c r="A7" s="350"/>
      <c r="B7" s="351"/>
      <c r="C7" s="307"/>
      <c r="D7" s="349"/>
      <c r="E7" s="139" t="s">
        <v>110</v>
      </c>
      <c r="F7" s="138" t="s">
        <v>142</v>
      </c>
      <c r="G7" s="49">
        <v>750</v>
      </c>
      <c r="H7" s="49">
        <f>G7</f>
        <v>750</v>
      </c>
      <c r="I7" s="49">
        <v>841</v>
      </c>
      <c r="J7" s="50">
        <f>I7/G7</f>
        <v>1.1213333333333333</v>
      </c>
      <c r="K7" s="50">
        <f>I7/H7</f>
        <v>1.1213333333333333</v>
      </c>
    </row>
    <row r="8" spans="1:11" ht="15">
      <c r="A8" s="350"/>
      <c r="B8" s="351"/>
      <c r="C8" s="307"/>
      <c r="D8" s="349"/>
      <c r="E8" s="139" t="s">
        <v>112</v>
      </c>
      <c r="F8" s="138" t="s">
        <v>142</v>
      </c>
      <c r="G8" s="49">
        <v>650</v>
      </c>
      <c r="H8" s="49">
        <f>G8</f>
        <v>650</v>
      </c>
      <c r="I8" s="49">
        <v>574</v>
      </c>
      <c r="J8" s="50">
        <f aca="true" t="shared" si="0" ref="J8:J15">I8/G8</f>
        <v>0.8830769230769231</v>
      </c>
      <c r="K8" s="50">
        <f aca="true" t="shared" si="1" ref="K8:K15">I8/H8</f>
        <v>0.8830769230769231</v>
      </c>
    </row>
    <row r="9" spans="1:11" ht="48">
      <c r="A9" s="350" t="s">
        <v>51</v>
      </c>
      <c r="B9" s="351" t="s">
        <v>126</v>
      </c>
      <c r="C9" s="307">
        <v>933</v>
      </c>
      <c r="D9" s="349" t="s">
        <v>144</v>
      </c>
      <c r="E9" s="19" t="s">
        <v>109</v>
      </c>
      <c r="F9" s="48" t="s">
        <v>3</v>
      </c>
      <c r="G9" s="49">
        <v>75.3</v>
      </c>
      <c r="H9" s="49">
        <f>'ф 1'!N57</f>
        <v>75.3</v>
      </c>
      <c r="I9" s="49">
        <f>'ф 1'!O57</f>
        <v>75.3</v>
      </c>
      <c r="J9" s="50">
        <f>I9/G9</f>
        <v>1</v>
      </c>
      <c r="K9" s="50">
        <f>I9/H9</f>
        <v>1</v>
      </c>
    </row>
    <row r="10" spans="1:11" ht="24">
      <c r="A10" s="350"/>
      <c r="B10" s="351"/>
      <c r="C10" s="307"/>
      <c r="D10" s="349"/>
      <c r="E10" s="19" t="s">
        <v>111</v>
      </c>
      <c r="F10" s="46" t="s">
        <v>133</v>
      </c>
      <c r="G10" s="49">
        <v>1400</v>
      </c>
      <c r="H10" s="49">
        <f>1010</f>
        <v>1010</v>
      </c>
      <c r="I10" s="49">
        <v>1456</v>
      </c>
      <c r="J10" s="50">
        <f>I10/G10</f>
        <v>1.04</v>
      </c>
      <c r="K10" s="50">
        <f>I10/H10</f>
        <v>1.4415841584158415</v>
      </c>
    </row>
    <row r="11" spans="1:11" ht="48">
      <c r="A11" s="350" t="s">
        <v>51</v>
      </c>
      <c r="B11" s="351" t="s">
        <v>126</v>
      </c>
      <c r="C11" s="307">
        <v>933</v>
      </c>
      <c r="D11" s="349" t="s">
        <v>145</v>
      </c>
      <c r="E11" s="19" t="s">
        <v>49</v>
      </c>
      <c r="F11" s="48" t="s">
        <v>3</v>
      </c>
      <c r="G11" s="49">
        <v>2792.3</v>
      </c>
      <c r="H11" s="49">
        <f>'ф 1'!N56</f>
        <v>1064.5</v>
      </c>
      <c r="I11" s="49">
        <f>'ф 1'!O56</f>
        <v>1064.5</v>
      </c>
      <c r="J11" s="50">
        <f t="shared" si="0"/>
        <v>0.38122694552877556</v>
      </c>
      <c r="K11" s="50">
        <f t="shared" si="1"/>
        <v>1</v>
      </c>
    </row>
    <row r="12" spans="1:11" ht="15">
      <c r="A12" s="350"/>
      <c r="B12" s="351"/>
      <c r="C12" s="307"/>
      <c r="D12" s="349"/>
      <c r="E12" s="19" t="s">
        <v>113</v>
      </c>
      <c r="F12" s="48" t="s">
        <v>114</v>
      </c>
      <c r="G12" s="48">
        <v>92000</v>
      </c>
      <c r="H12" s="48">
        <f>G12</f>
        <v>92000</v>
      </c>
      <c r="I12" s="49">
        <v>94145</v>
      </c>
      <c r="J12" s="50">
        <f t="shared" si="0"/>
        <v>1.0233152173913043</v>
      </c>
      <c r="K12" s="50">
        <f t="shared" si="1"/>
        <v>1.0233152173913043</v>
      </c>
    </row>
    <row r="13" spans="1:11" ht="48">
      <c r="A13" s="350"/>
      <c r="B13" s="351"/>
      <c r="C13" s="307"/>
      <c r="D13" s="349"/>
      <c r="E13" s="19" t="s">
        <v>115</v>
      </c>
      <c r="F13" s="48" t="s">
        <v>114</v>
      </c>
      <c r="G13" s="48">
        <v>52</v>
      </c>
      <c r="H13" s="48">
        <f>G13</f>
        <v>52</v>
      </c>
      <c r="I13" s="49">
        <v>52</v>
      </c>
      <c r="J13" s="50">
        <f t="shared" si="0"/>
        <v>1</v>
      </c>
      <c r="K13" s="50">
        <f t="shared" si="1"/>
        <v>1</v>
      </c>
    </row>
    <row r="14" spans="1:11" ht="36">
      <c r="A14" s="350"/>
      <c r="B14" s="351"/>
      <c r="C14" s="307"/>
      <c r="D14" s="349"/>
      <c r="E14" s="19" t="s">
        <v>116</v>
      </c>
      <c r="F14" s="48" t="s">
        <v>114</v>
      </c>
      <c r="G14" s="48">
        <v>52</v>
      </c>
      <c r="H14" s="48">
        <f>G14</f>
        <v>52</v>
      </c>
      <c r="I14" s="49">
        <v>52</v>
      </c>
      <c r="J14" s="50">
        <f>I14/G14</f>
        <v>1</v>
      </c>
      <c r="K14" s="50">
        <f>I14/H14</f>
        <v>1</v>
      </c>
    </row>
    <row r="15" spans="1:11" ht="15">
      <c r="A15" s="350"/>
      <c r="B15" s="351"/>
      <c r="C15" s="307"/>
      <c r="D15" s="349"/>
      <c r="E15" s="19" t="s">
        <v>127</v>
      </c>
      <c r="F15" s="48" t="s">
        <v>114</v>
      </c>
      <c r="G15" s="48">
        <v>90</v>
      </c>
      <c r="H15" s="48">
        <f>G15</f>
        <v>90</v>
      </c>
      <c r="I15" s="49">
        <v>86</v>
      </c>
      <c r="J15" s="50">
        <f t="shared" si="0"/>
        <v>0.9555555555555556</v>
      </c>
      <c r="K15" s="50">
        <f t="shared" si="1"/>
        <v>0.9555555555555556</v>
      </c>
    </row>
  </sheetData>
  <sheetProtection/>
  <mergeCells count="22">
    <mergeCell ref="D9:D10"/>
    <mergeCell ref="I3:I4"/>
    <mergeCell ref="C6:C8"/>
    <mergeCell ref="B9:B10"/>
    <mergeCell ref="B6:B8"/>
    <mergeCell ref="H3:H4"/>
    <mergeCell ref="A11:A15"/>
    <mergeCell ref="B11:B15"/>
    <mergeCell ref="C11:C15"/>
    <mergeCell ref="D11:D15"/>
    <mergeCell ref="D5:K5"/>
    <mergeCell ref="F3:F4"/>
    <mergeCell ref="G3:G4"/>
    <mergeCell ref="A6:A8"/>
    <mergeCell ref="A9:A10"/>
    <mergeCell ref="C9:C10"/>
    <mergeCell ref="A1:K1"/>
    <mergeCell ref="A3:B3"/>
    <mergeCell ref="C3:C4"/>
    <mergeCell ref="D3:D4"/>
    <mergeCell ref="E3:E4"/>
    <mergeCell ref="D6:D8"/>
  </mergeCells>
  <hyperlinks>
    <hyperlink ref="A1" r:id="rId1" display="consultantplus://offline/ref=81C534AC1618B38338B7138DDEB14344F59B417381706259B468524054C32ECBB30FCA5546109B5D4A4FB36DK0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120" zoomScaleSheetLayoutView="120" zoomScalePageLayoutView="0" workbookViewId="0" topLeftCell="A2">
      <selection activeCell="L2" sqref="L1:L16384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5.140625" style="0" bestFit="1" customWidth="1"/>
    <col min="4" max="4" width="53.28125" style="0" customWidth="1"/>
    <col min="11" max="11" width="11.421875" style="0" customWidth="1"/>
    <col min="12" max="12" width="13.140625" style="227" hidden="1" customWidth="1"/>
  </cols>
  <sheetData>
    <row r="1" spans="1:11" ht="15">
      <c r="A1" s="355" t="s">
        <v>117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ht="15.75">
      <c r="A2" s="45"/>
    </row>
    <row r="3" spans="1:12" ht="24.75" customHeight="1">
      <c r="A3" s="297" t="s">
        <v>118</v>
      </c>
      <c r="B3" s="297"/>
      <c r="C3" s="297" t="s">
        <v>15</v>
      </c>
      <c r="D3" s="297" t="s">
        <v>16</v>
      </c>
      <c r="E3" s="356" t="s">
        <v>17</v>
      </c>
      <c r="F3" s="297" t="s">
        <v>119</v>
      </c>
      <c r="G3" s="297"/>
      <c r="H3" s="297"/>
      <c r="I3" s="297" t="s">
        <v>182</v>
      </c>
      <c r="J3" s="297" t="s">
        <v>183</v>
      </c>
      <c r="K3" s="297" t="s">
        <v>44</v>
      </c>
      <c r="L3" s="228"/>
    </row>
    <row r="4" spans="1:12" ht="65.25" customHeight="1">
      <c r="A4" s="297"/>
      <c r="B4" s="297"/>
      <c r="C4" s="297"/>
      <c r="D4" s="297"/>
      <c r="E4" s="356"/>
      <c r="F4" s="30" t="s">
        <v>185</v>
      </c>
      <c r="G4" s="30" t="s">
        <v>120</v>
      </c>
      <c r="H4" s="297" t="s">
        <v>121</v>
      </c>
      <c r="I4" s="297"/>
      <c r="J4" s="297"/>
      <c r="K4" s="297"/>
      <c r="L4" s="228" t="s">
        <v>378</v>
      </c>
    </row>
    <row r="5" spans="1:12" ht="21">
      <c r="A5" s="51" t="s">
        <v>14</v>
      </c>
      <c r="B5" s="51" t="s">
        <v>10</v>
      </c>
      <c r="C5" s="297"/>
      <c r="D5" s="297"/>
      <c r="E5" s="356"/>
      <c r="F5" s="30" t="s">
        <v>192</v>
      </c>
      <c r="G5" s="12" t="s">
        <v>298</v>
      </c>
      <c r="H5" s="297"/>
      <c r="I5" s="297"/>
      <c r="J5" s="105" t="s">
        <v>184</v>
      </c>
      <c r="K5" s="297"/>
      <c r="L5" s="228"/>
    </row>
    <row r="6" spans="1:12" ht="15">
      <c r="A6" s="367" t="s">
        <v>51</v>
      </c>
      <c r="B6" s="368"/>
      <c r="C6" s="51"/>
      <c r="D6" s="357" t="s">
        <v>322</v>
      </c>
      <c r="E6" s="357"/>
      <c r="F6" s="358"/>
      <c r="G6" s="358"/>
      <c r="H6" s="358"/>
      <c r="I6" s="358"/>
      <c r="J6" s="358"/>
      <c r="K6" s="358"/>
      <c r="L6" s="229">
        <f>SUM(L8:L15,L17:L21)/13</f>
        <v>0.8910256410256411</v>
      </c>
    </row>
    <row r="7" spans="1:12" ht="15">
      <c r="A7" s="361" t="s">
        <v>51</v>
      </c>
      <c r="B7" s="364">
        <v>1</v>
      </c>
      <c r="C7" s="51"/>
      <c r="D7" s="357" t="s">
        <v>90</v>
      </c>
      <c r="E7" s="357"/>
      <c r="F7" s="357"/>
      <c r="G7" s="357"/>
      <c r="H7" s="357"/>
      <c r="I7" s="357"/>
      <c r="J7" s="357"/>
      <c r="K7" s="357"/>
      <c r="L7" s="229">
        <f>SUM(L8:L15)/8</f>
        <v>0.875</v>
      </c>
    </row>
    <row r="8" spans="1:12" ht="56.25">
      <c r="A8" s="362"/>
      <c r="B8" s="365"/>
      <c r="C8" s="51">
        <v>1</v>
      </c>
      <c r="D8" s="53" t="s">
        <v>186</v>
      </c>
      <c r="E8" s="52" t="s">
        <v>122</v>
      </c>
      <c r="F8" s="60">
        <v>95</v>
      </c>
      <c r="G8" s="60">
        <v>95</v>
      </c>
      <c r="H8" s="60">
        <v>96.4</v>
      </c>
      <c r="I8" s="374">
        <f>H8/G8</f>
        <v>1.0147368421052632</v>
      </c>
      <c r="J8" s="375">
        <f>H8/F8</f>
        <v>1.0147368421052632</v>
      </c>
      <c r="K8" s="376"/>
      <c r="L8" s="228">
        <v>1</v>
      </c>
    </row>
    <row r="9" spans="1:12" ht="45">
      <c r="A9" s="362"/>
      <c r="B9" s="365"/>
      <c r="C9" s="51">
        <v>2</v>
      </c>
      <c r="D9" s="53" t="s">
        <v>187</v>
      </c>
      <c r="E9" s="377" t="s">
        <v>152</v>
      </c>
      <c r="F9" s="140">
        <f>1400+1400</f>
        <v>2800</v>
      </c>
      <c r="G9" s="140">
        <v>2800</v>
      </c>
      <c r="H9" s="60">
        <f>1415+1456</f>
        <v>2871</v>
      </c>
      <c r="I9" s="374">
        <f>H9/G9</f>
        <v>1.0253571428571429</v>
      </c>
      <c r="J9" s="375">
        <f aca="true" t="shared" si="0" ref="J9:J15">H9/F9</f>
        <v>1.0253571428571429</v>
      </c>
      <c r="K9" s="378" t="s">
        <v>301</v>
      </c>
      <c r="L9" s="228">
        <v>1</v>
      </c>
    </row>
    <row r="10" spans="1:12" ht="52.5" customHeight="1">
      <c r="A10" s="362"/>
      <c r="B10" s="365"/>
      <c r="C10" s="103">
        <v>3</v>
      </c>
      <c r="D10" s="53" t="s">
        <v>187</v>
      </c>
      <c r="E10" s="379" t="s">
        <v>134</v>
      </c>
      <c r="F10" s="140">
        <v>18312</v>
      </c>
      <c r="G10" s="140">
        <v>0</v>
      </c>
      <c r="H10" s="60">
        <v>0</v>
      </c>
      <c r="I10" s="380">
        <v>1</v>
      </c>
      <c r="J10" s="381">
        <f t="shared" si="0"/>
        <v>0</v>
      </c>
      <c r="K10" s="378" t="s">
        <v>300</v>
      </c>
      <c r="L10" s="230">
        <v>1</v>
      </c>
    </row>
    <row r="11" spans="1:12" ht="33.75">
      <c r="A11" s="362"/>
      <c r="B11" s="365"/>
      <c r="C11" s="103">
        <v>4</v>
      </c>
      <c r="D11" s="53" t="s">
        <v>188</v>
      </c>
      <c r="E11" s="382" t="s">
        <v>114</v>
      </c>
      <c r="F11" s="140">
        <v>92191</v>
      </c>
      <c r="G11" s="140">
        <v>92000</v>
      </c>
      <c r="H11" s="140">
        <v>94145</v>
      </c>
      <c r="I11" s="374">
        <f>H11/G11</f>
        <v>1.0233152173913043</v>
      </c>
      <c r="J11" s="375">
        <f t="shared" si="0"/>
        <v>1.0211951275070235</v>
      </c>
      <c r="K11" s="376"/>
      <c r="L11" s="228">
        <v>1</v>
      </c>
    </row>
    <row r="12" spans="1:12" ht="26.25" customHeight="1">
      <c r="A12" s="362"/>
      <c r="B12" s="365"/>
      <c r="C12" s="103">
        <v>5</v>
      </c>
      <c r="D12" s="139" t="s">
        <v>189</v>
      </c>
      <c r="E12" s="382" t="s">
        <v>122</v>
      </c>
      <c r="F12" s="60">
        <v>88</v>
      </c>
      <c r="G12" s="60">
        <v>95</v>
      </c>
      <c r="H12" s="60">
        <v>97</v>
      </c>
      <c r="I12" s="374">
        <f>H12/G12</f>
        <v>1.0210526315789474</v>
      </c>
      <c r="J12" s="375">
        <f t="shared" si="0"/>
        <v>1.1022727272727273</v>
      </c>
      <c r="K12" s="376"/>
      <c r="L12" s="228">
        <v>1</v>
      </c>
    </row>
    <row r="13" spans="1:12" ht="27" customHeight="1">
      <c r="A13" s="362"/>
      <c r="B13" s="365"/>
      <c r="C13" s="103">
        <v>6</v>
      </c>
      <c r="D13" s="139" t="s">
        <v>190</v>
      </c>
      <c r="E13" s="382" t="s">
        <v>114</v>
      </c>
      <c r="F13" s="60">
        <v>0</v>
      </c>
      <c r="G13" s="60">
        <v>0</v>
      </c>
      <c r="H13" s="60">
        <v>2</v>
      </c>
      <c r="I13" s="374">
        <v>0</v>
      </c>
      <c r="J13" s="375"/>
      <c r="K13" s="376"/>
      <c r="L13" s="228">
        <v>0</v>
      </c>
    </row>
    <row r="14" spans="1:12" ht="22.5">
      <c r="A14" s="362"/>
      <c r="B14" s="365"/>
      <c r="C14" s="103">
        <v>7</v>
      </c>
      <c r="D14" s="383" t="s">
        <v>123</v>
      </c>
      <c r="E14" s="384" t="s">
        <v>125</v>
      </c>
      <c r="F14" s="60">
        <v>1</v>
      </c>
      <c r="G14" s="60">
        <v>0</v>
      </c>
      <c r="H14" s="60">
        <v>0</v>
      </c>
      <c r="I14" s="374">
        <v>0</v>
      </c>
      <c r="J14" s="375">
        <f t="shared" si="0"/>
        <v>0</v>
      </c>
      <c r="K14" s="376"/>
      <c r="L14" s="228">
        <v>1</v>
      </c>
    </row>
    <row r="15" spans="1:12" ht="22.5">
      <c r="A15" s="363"/>
      <c r="B15" s="366"/>
      <c r="C15" s="104">
        <v>8</v>
      </c>
      <c r="D15" s="383" t="s">
        <v>191</v>
      </c>
      <c r="E15" s="384" t="s">
        <v>125</v>
      </c>
      <c r="F15" s="61">
        <v>13</v>
      </c>
      <c r="G15" s="61">
        <v>2</v>
      </c>
      <c r="H15" s="61">
        <v>0</v>
      </c>
      <c r="I15" s="374">
        <v>0</v>
      </c>
      <c r="J15" s="375">
        <f t="shared" si="0"/>
        <v>0</v>
      </c>
      <c r="K15" s="385"/>
      <c r="L15" s="227">
        <v>1</v>
      </c>
    </row>
    <row r="16" spans="1:12" s="73" customFormat="1" ht="15">
      <c r="A16" s="71" t="s">
        <v>51</v>
      </c>
      <c r="B16" s="72"/>
      <c r="C16" s="72"/>
      <c r="D16" s="386" t="s">
        <v>321</v>
      </c>
      <c r="E16" s="387"/>
      <c r="F16" s="387"/>
      <c r="G16" s="387"/>
      <c r="H16" s="387"/>
      <c r="I16" s="387"/>
      <c r="J16" s="387"/>
      <c r="K16" s="387"/>
      <c r="L16" s="231">
        <f>SUM(L17:L21)/5</f>
        <v>0.9166666666666667</v>
      </c>
    </row>
    <row r="17" spans="1:12" ht="15">
      <c r="A17" s="359" t="s">
        <v>51</v>
      </c>
      <c r="B17" s="360">
        <v>2</v>
      </c>
      <c r="C17" s="52">
        <v>1</v>
      </c>
      <c r="D17" s="53" t="s">
        <v>146</v>
      </c>
      <c r="E17" s="82" t="s">
        <v>147</v>
      </c>
      <c r="F17" s="142">
        <v>1753</v>
      </c>
      <c r="G17" s="388">
        <v>1752</v>
      </c>
      <c r="H17" s="142">
        <v>1698</v>
      </c>
      <c r="I17" s="374">
        <f>G17/H17</f>
        <v>1.0318021201413428</v>
      </c>
      <c r="J17" s="375">
        <f>H17/F17</f>
        <v>0.968625213918996</v>
      </c>
      <c r="K17" s="74"/>
      <c r="L17" s="227">
        <v>1</v>
      </c>
    </row>
    <row r="18" spans="1:12" ht="15">
      <c r="A18" s="359"/>
      <c r="B18" s="360"/>
      <c r="C18" s="52">
        <v>2</v>
      </c>
      <c r="D18" s="53" t="s">
        <v>148</v>
      </c>
      <c r="E18" s="82" t="s">
        <v>147</v>
      </c>
      <c r="F18" s="83">
        <v>52</v>
      </c>
      <c r="G18" s="83">
        <v>52</v>
      </c>
      <c r="H18" s="83">
        <v>31</v>
      </c>
      <c r="I18" s="374">
        <f>G18/H18</f>
        <v>1.6774193548387097</v>
      </c>
      <c r="J18" s="375">
        <f>H18/F18</f>
        <v>0.5961538461538461</v>
      </c>
      <c r="K18" s="74"/>
      <c r="L18" s="227">
        <v>1</v>
      </c>
    </row>
    <row r="19" spans="1:12" ht="22.5">
      <c r="A19" s="359"/>
      <c r="B19" s="360"/>
      <c r="C19" s="52">
        <v>3</v>
      </c>
      <c r="D19" s="53" t="s">
        <v>149</v>
      </c>
      <c r="E19" s="82" t="s">
        <v>150</v>
      </c>
      <c r="F19" s="83">
        <v>60</v>
      </c>
      <c r="G19" s="83">
        <v>60</v>
      </c>
      <c r="H19" s="83">
        <v>35</v>
      </c>
      <c r="I19" s="389">
        <f>H19/G19</f>
        <v>0.5833333333333334</v>
      </c>
      <c r="J19" s="375">
        <f>H19/F19</f>
        <v>0.5833333333333334</v>
      </c>
      <c r="K19" s="74"/>
      <c r="L19" s="227">
        <v>0.5833333333333334</v>
      </c>
    </row>
    <row r="20" spans="1:12" ht="22.5">
      <c r="A20" s="359"/>
      <c r="B20" s="360"/>
      <c r="C20" s="52">
        <v>4</v>
      </c>
      <c r="D20" s="53" t="s">
        <v>151</v>
      </c>
      <c r="E20" s="82" t="s">
        <v>152</v>
      </c>
      <c r="F20" s="83">
        <v>11711</v>
      </c>
      <c r="G20" s="83">
        <v>12445</v>
      </c>
      <c r="H20" s="83">
        <v>12503</v>
      </c>
      <c r="I20" s="389">
        <f>H20/G20</f>
        <v>1.0046605062274006</v>
      </c>
      <c r="J20" s="375">
        <f>H20/F20</f>
        <v>1.0676287251302194</v>
      </c>
      <c r="K20" s="74"/>
      <c r="L20" s="227">
        <v>1</v>
      </c>
    </row>
    <row r="21" spans="1:12" ht="22.5">
      <c r="A21" s="359"/>
      <c r="B21" s="360"/>
      <c r="C21" s="52">
        <v>5</v>
      </c>
      <c r="D21" s="53" t="s">
        <v>153</v>
      </c>
      <c r="E21" s="82" t="s">
        <v>154</v>
      </c>
      <c r="F21" s="83">
        <v>0</v>
      </c>
      <c r="G21" s="83">
        <v>0</v>
      </c>
      <c r="H21" s="83">
        <v>0</v>
      </c>
      <c r="I21" s="389">
        <v>1</v>
      </c>
      <c r="J21" s="375">
        <v>1</v>
      </c>
      <c r="K21" s="74"/>
      <c r="L21" s="227">
        <v>1</v>
      </c>
    </row>
    <row r="22" ht="15">
      <c r="D22" s="84"/>
    </row>
  </sheetData>
  <sheetProtection/>
  <mergeCells count="18">
    <mergeCell ref="D6:K6"/>
    <mergeCell ref="D16:K16"/>
    <mergeCell ref="A17:A21"/>
    <mergeCell ref="B17:B21"/>
    <mergeCell ref="A7:A15"/>
    <mergeCell ref="B7:B15"/>
    <mergeCell ref="D7:K7"/>
    <mergeCell ref="A6:B6"/>
    <mergeCell ref="A1:K1"/>
    <mergeCell ref="A3:B4"/>
    <mergeCell ref="C3:C5"/>
    <mergeCell ref="D3:D5"/>
    <mergeCell ref="E3:E5"/>
    <mergeCell ref="F3:H3"/>
    <mergeCell ref="I3:I5"/>
    <mergeCell ref="K3:K5"/>
    <mergeCell ref="H4:H5"/>
    <mergeCell ref="J3:J4"/>
  </mergeCells>
  <hyperlinks>
    <hyperlink ref="A1" r:id="rId1" display="consultantplus://offline/ref=81C534AC1618B38338B7138DDEB14344F59B417381706259B468524054C32ECBB30FCA5546109B5D4A4FB36DK7O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3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9.28125" style="0" customWidth="1"/>
    <col min="4" max="4" width="14.00390625" style="0" customWidth="1"/>
    <col min="5" max="5" width="84.00390625" style="0" customWidth="1"/>
    <col min="6" max="9" width="8.28125" style="0" customWidth="1"/>
    <col min="10" max="10" width="18.00390625" style="0" customWidth="1"/>
  </cols>
  <sheetData>
    <row r="1" spans="1:8" s="4" customFormat="1" ht="13.5" customHeight="1">
      <c r="A1" s="3"/>
      <c r="B1" s="3"/>
      <c r="C1" s="3"/>
      <c r="D1" s="3"/>
      <c r="E1" s="3"/>
      <c r="F1" s="3"/>
      <c r="G1" s="3"/>
      <c r="H1" s="1"/>
    </row>
    <row r="2" spans="1:9" s="4" customFormat="1" ht="13.5" customHeight="1">
      <c r="A2" s="369" t="s">
        <v>306</v>
      </c>
      <c r="B2" s="369"/>
      <c r="C2" s="369"/>
      <c r="D2" s="369"/>
      <c r="E2" s="369"/>
      <c r="F2" s="133"/>
      <c r="G2" s="133"/>
      <c r="H2" s="133"/>
      <c r="I2" s="133"/>
    </row>
    <row r="3" spans="1:9" s="4" customFormat="1" ht="13.5" customHeight="1">
      <c r="A3" s="3"/>
      <c r="B3" s="2"/>
      <c r="C3" s="2"/>
      <c r="D3" s="2"/>
      <c r="E3" s="2"/>
      <c r="F3" s="2"/>
      <c r="G3" s="2"/>
      <c r="H3" s="2"/>
      <c r="I3" s="2"/>
    </row>
    <row r="4" spans="1:5" s="13" customFormat="1" ht="32.25" customHeight="1">
      <c r="A4" s="129" t="s">
        <v>15</v>
      </c>
      <c r="B4" s="129" t="s">
        <v>307</v>
      </c>
      <c r="C4" s="129" t="s">
        <v>308</v>
      </c>
      <c r="D4" s="129" t="s">
        <v>309</v>
      </c>
      <c r="E4" s="129" t="s">
        <v>310</v>
      </c>
    </row>
    <row r="5" spans="1:5" s="137" customFormat="1" ht="32.25" customHeight="1">
      <c r="A5" s="132">
        <v>1</v>
      </c>
      <c r="B5" s="131" t="s">
        <v>311</v>
      </c>
      <c r="C5" s="135">
        <v>43131</v>
      </c>
      <c r="D5" s="132">
        <v>119</v>
      </c>
      <c r="E5" s="203" t="s">
        <v>323</v>
      </c>
    </row>
    <row r="6" spans="1:5" s="136" customFormat="1" ht="77.25" customHeight="1">
      <c r="A6" s="132">
        <v>2</v>
      </c>
      <c r="B6" s="131" t="s">
        <v>311</v>
      </c>
      <c r="C6" s="135">
        <v>43399</v>
      </c>
      <c r="D6" s="132">
        <v>1712</v>
      </c>
      <c r="E6" s="203" t="s">
        <v>312</v>
      </c>
    </row>
    <row r="7" spans="1:5" s="136" customFormat="1" ht="45" customHeight="1" hidden="1">
      <c r="A7" s="132">
        <v>3</v>
      </c>
      <c r="B7" s="131" t="s">
        <v>311</v>
      </c>
      <c r="C7" s="135"/>
      <c r="D7" s="132"/>
      <c r="E7" s="131" t="s">
        <v>313</v>
      </c>
    </row>
    <row r="8" s="134" customFormat="1" ht="12"/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6" sqref="F6:G8"/>
    </sheetView>
  </sheetViews>
  <sheetFormatPr defaultColWidth="15.57421875" defaultRowHeight="15"/>
  <cols>
    <col min="1" max="2" width="5.140625" style="204" customWidth="1"/>
    <col min="3" max="3" width="32.00390625" style="204" customWidth="1"/>
    <col min="4" max="4" width="15.8515625" style="204" customWidth="1"/>
    <col min="5" max="5" width="16.7109375" style="204" customWidth="1"/>
    <col min="6" max="10" width="12.7109375" style="204" customWidth="1"/>
    <col min="11" max="16384" width="15.57421875" style="204" customWidth="1"/>
  </cols>
  <sheetData>
    <row r="1" spans="1:10" ht="15">
      <c r="A1" s="286" t="s">
        <v>356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1:10" s="206" customFormat="1" ht="82.5" customHeight="1">
      <c r="A3" s="370" t="s">
        <v>9</v>
      </c>
      <c r="B3" s="370"/>
      <c r="C3" s="371" t="s">
        <v>30</v>
      </c>
      <c r="D3" s="372" t="s">
        <v>357</v>
      </c>
      <c r="E3" s="373" t="s">
        <v>358</v>
      </c>
      <c r="F3" s="12" t="s">
        <v>359</v>
      </c>
      <c r="G3" s="12" t="s">
        <v>360</v>
      </c>
      <c r="H3" s="12" t="s">
        <v>361</v>
      </c>
      <c r="I3" s="12" t="s">
        <v>362</v>
      </c>
      <c r="J3" s="12" t="s">
        <v>363</v>
      </c>
    </row>
    <row r="4" spans="1:10" s="206" customFormat="1" ht="14.25" customHeight="1">
      <c r="A4" s="207" t="s">
        <v>14</v>
      </c>
      <c r="B4" s="207" t="s">
        <v>10</v>
      </c>
      <c r="C4" s="371"/>
      <c r="D4" s="372"/>
      <c r="E4" s="373"/>
      <c r="F4" s="11" t="s">
        <v>364</v>
      </c>
      <c r="G4" s="11" t="s">
        <v>365</v>
      </c>
      <c r="H4" s="11" t="s">
        <v>366</v>
      </c>
      <c r="I4" s="11" t="s">
        <v>367</v>
      </c>
      <c r="J4" s="11" t="s">
        <v>368</v>
      </c>
    </row>
    <row r="5" spans="1:10" s="206" customFormat="1" ht="15" customHeight="1">
      <c r="A5" s="207" t="s">
        <v>8</v>
      </c>
      <c r="B5" s="207" t="s">
        <v>7</v>
      </c>
      <c r="C5" s="205">
        <v>3</v>
      </c>
      <c r="D5" s="11">
        <v>4</v>
      </c>
      <c r="E5" s="12">
        <v>5</v>
      </c>
      <c r="F5" s="11" t="s">
        <v>369</v>
      </c>
      <c r="G5" s="11">
        <v>7</v>
      </c>
      <c r="H5" s="11">
        <v>8</v>
      </c>
      <c r="I5" s="11">
        <v>9</v>
      </c>
      <c r="J5" s="11" t="s">
        <v>370</v>
      </c>
    </row>
    <row r="6" spans="1:10" ht="38.25" customHeight="1">
      <c r="A6" s="208" t="s">
        <v>51</v>
      </c>
      <c r="B6" s="208"/>
      <c r="C6" s="209" t="s">
        <v>374</v>
      </c>
      <c r="D6" s="210"/>
      <c r="E6" s="210"/>
      <c r="F6" s="390">
        <f>G6*J6</f>
        <v>0.891</v>
      </c>
      <c r="G6" s="390">
        <v>0.891</v>
      </c>
      <c r="H6" s="211">
        <v>1</v>
      </c>
      <c r="I6" s="211">
        <v>1</v>
      </c>
      <c r="J6" s="211">
        <v>1</v>
      </c>
    </row>
    <row r="7" spans="1:10" ht="75">
      <c r="A7" s="208" t="s">
        <v>51</v>
      </c>
      <c r="B7" s="208" t="s">
        <v>8</v>
      </c>
      <c r="C7" s="212" t="s">
        <v>54</v>
      </c>
      <c r="D7" s="210" t="s">
        <v>371</v>
      </c>
      <c r="E7" s="210" t="s">
        <v>52</v>
      </c>
      <c r="F7" s="390">
        <f>G7*J7</f>
        <v>0.875</v>
      </c>
      <c r="G7" s="390">
        <v>0.875</v>
      </c>
      <c r="H7" s="213">
        <v>1</v>
      </c>
      <c r="I7" s="213">
        <v>1</v>
      </c>
      <c r="J7" s="213">
        <f>H7/I7</f>
        <v>1</v>
      </c>
    </row>
    <row r="8" spans="1:10" ht="45">
      <c r="A8" s="208" t="s">
        <v>51</v>
      </c>
      <c r="B8" s="208" t="s">
        <v>7</v>
      </c>
      <c r="C8" s="212" t="s">
        <v>343</v>
      </c>
      <c r="D8" s="210" t="s">
        <v>371</v>
      </c>
      <c r="E8" s="210" t="s">
        <v>52</v>
      </c>
      <c r="F8" s="390">
        <f>G8*J8</f>
        <v>0.917</v>
      </c>
      <c r="G8" s="390">
        <v>0.917</v>
      </c>
      <c r="H8" s="213">
        <v>1</v>
      </c>
      <c r="I8" s="213">
        <v>1</v>
      </c>
      <c r="J8" s="213">
        <f>H8/I8</f>
        <v>1</v>
      </c>
    </row>
  </sheetData>
  <sheetProtection/>
  <mergeCells count="5">
    <mergeCell ref="A1:J1"/>
    <mergeCell ref="A3:B3"/>
    <mergeCell ref="C3:C4"/>
    <mergeCell ref="D3:D4"/>
    <mergeCell ref="E3:E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2018-07-12T07:34:44Z</cp:lastPrinted>
  <dcterms:created xsi:type="dcterms:W3CDTF">2006-09-28T05:33:49Z</dcterms:created>
  <dcterms:modified xsi:type="dcterms:W3CDTF">2019-03-14T12:32:00Z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