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5"/>
  </bookViews>
  <sheets>
    <sheet name="Форма 4" sheetId="1" r:id="rId1"/>
    <sheet name="Форма 1" sheetId="2" r:id="rId2"/>
    <sheet name="Форма 2" sheetId="3" r:id="rId3"/>
    <sheet name="Форма 6" sheetId="4" r:id="rId4"/>
    <sheet name="форма 5" sheetId="5" r:id="rId5"/>
    <sheet name="форма 7" sheetId="6" r:id="rId6"/>
    <sheet name="форма 3" sheetId="7" r:id="rId7"/>
  </sheets>
  <externalReferences>
    <externalReference r:id="rId10"/>
  </externalReferences>
  <definedNames>
    <definedName name="_xlnm.Print_Area" localSheetId="1">'Форма 1'!$A$1:$P$65</definedName>
    <definedName name="_xlnm.Print_Area" localSheetId="5">'форма 7'!$A$1:$Q$19</definedName>
  </definedNames>
  <calcPr fullCalcOnLoad="1"/>
</workbook>
</file>

<file path=xl/sharedStrings.xml><?xml version="1.0" encoding="utf-8"?>
<sst xmlns="http://schemas.openxmlformats.org/spreadsheetml/2006/main" count="1874" uniqueCount="516">
  <si>
    <t>Код аналитической программной классификации</t>
  </si>
  <si>
    <t>Показатель применения меры</t>
  </si>
  <si>
    <t>Наименование меры                                        государственного регулирования</t>
  </si>
  <si>
    <t>МП</t>
  </si>
  <si>
    <t>Пп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</si>
  <si>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</si>
  <si>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</si>
  <si>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</si>
  <si>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</si>
  <si>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тыс. руб.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</si>
  <si>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</si>
  <si>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</si>
  <si>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</si>
  <si>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</si>
  <si>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</si>
  <si>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</si>
  <si>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</si>
  <si>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</si>
  <si>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</si>
  <si>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</si>
  <si>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</si>
  <si>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07</t>
  </si>
  <si>
    <t>02</t>
  </si>
  <si>
    <t>Наименование муниципальной программы, подпрограммы</t>
  </si>
  <si>
    <t>Источник финансирования</t>
  </si>
  <si>
    <t>в том числе: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</si>
  <si>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</si>
  <si>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</si>
  <si>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</si>
  <si>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</si>
  <si>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3</t>
  </si>
  <si>
    <t>1</t>
  </si>
  <si>
    <t>01</t>
  </si>
  <si>
    <t>04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</si>
  <si>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</si>
  <si>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</si>
  <si>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</si>
  <si>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</si>
  <si>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</si>
  <si>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</si>
  <si>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</si>
  <si>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Кассовое исполнение на конец отчетного периода</t>
  </si>
  <si>
    <t>Кассовые расходы, %</t>
  </si>
  <si>
    <t>к плану на отчетный год</t>
  </si>
  <si>
    <t>к плану на отчетный период</t>
  </si>
  <si>
    <t>Форма 2</t>
  </si>
  <si>
    <t>Оценка расходов, тыс. руб.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</si>
  <si>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</si>
  <si>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</si>
  <si>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</si>
  <si>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>941</t>
  </si>
  <si>
    <t>Реализация основных общеобразовательных программ дошкольного образования</t>
  </si>
  <si>
    <t>Количество воспитанников, посещающих дошкольные образовательные учреждения</t>
  </si>
  <si>
    <t>чел.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</si>
  <si>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</si>
  <si>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Расходы бюджета города Воткинска на оказание муниципальной услуги (выполнение работы)</t>
  </si>
  <si>
    <t>Содержание и воспитание в образовательных учреждениях</t>
  </si>
  <si>
    <t>Число обучающихся, воспитанников</t>
  </si>
  <si>
    <t>Число детей-сирот и детей, оставшихся без попечения родителей</t>
  </si>
  <si>
    <t>Число обучающихся, воспитанников с девиантным поведением</t>
  </si>
  <si>
    <t>Развитие дошкольного образования</t>
  </si>
  <si>
    <t>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</si>
  <si>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Субвенции из бюджета Удмуртской Республики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</si>
  <si>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</t>
  </si>
  <si>
    <t>Обеспечение деятельности подведомственных учреждений за счет средств бюджета города Воткинска</t>
  </si>
  <si>
    <t>03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</si>
  <si>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реализующих основную общеобразовательную программу дошкольного образования</t>
  </si>
  <si>
    <t>Предоставление мер социальной поддержки по освобождению от родительской платы за  присмотр и уход за  ребенком в муниципальных образовательных учреждениях, реализующих основную общеобразовательную программу дошкольного образования, родителей детей – инвалидов,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пенсии, детей – сирот и детей, оставшихся без попечения родителей</t>
  </si>
  <si>
    <t xml:space="preserve">Управление образования Администрации города Воткинска </t>
  </si>
  <si>
    <t>600</t>
  </si>
  <si>
    <t>10</t>
  </si>
  <si>
    <t>09</t>
  </si>
  <si>
    <t xml:space="preserve"> </t>
  </si>
  <si>
    <t>бюджет города Воткинска</t>
  </si>
  <si>
    <t xml:space="preserve">собственные средства </t>
  </si>
  <si>
    <t>иные межбюджетные трансферты из бюджета Удмуртской Республики</t>
  </si>
  <si>
    <t>Развитие общего образования</t>
  </si>
  <si>
    <t>Реализация основных  общеобразовательных  программ (среднего) общего образования</t>
  </si>
  <si>
    <t>Количество обучающихся</t>
  </si>
  <si>
    <t>человек</t>
  </si>
  <si>
    <t>Расходы бюджета города Воткинска  на оказание муниципальной услуги (выполнение работ)</t>
  </si>
  <si>
    <t>Дополнительное образование и воспитание детей</t>
  </si>
  <si>
    <t>938</t>
  </si>
  <si>
    <t>Предоставление дополнительного образования детям в детских школах исскуств</t>
  </si>
  <si>
    <t>Количество детей посещающих школы</t>
  </si>
  <si>
    <t>Расходы бюджета муниципального района на выполнение работы</t>
  </si>
  <si>
    <t>Организация обучения по программам дополнительного образования детей физкультурно-спортивной направленности</t>
  </si>
  <si>
    <t xml:space="preserve">Количество обучающихся </t>
  </si>
  <si>
    <t>Расходы бюджета муниципального образования на оказание муниципальной услуги (выполнение работы)</t>
  </si>
  <si>
    <t>Реализация дополнительных образовательных программ</t>
  </si>
  <si>
    <t>Создание условий для реализации муниципальной программы</t>
  </si>
  <si>
    <t>4</t>
  </si>
  <si>
    <t>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«Развитие образования и воспитание» на 2015-2020годы</t>
  </si>
  <si>
    <t>Организация бухгалтерского учета в муниципальных образовательных учреждениях, подведомственных Управлению образования</t>
  </si>
  <si>
    <t>Детское и школьное питание</t>
  </si>
  <si>
    <t>Развитие общего образования Всего</t>
  </si>
  <si>
    <t>Оказание муниципальных услуг по реализации основных общеобразовательных программ по реализации начального и среднего (полного)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</si>
  <si>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</si>
  <si>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241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</si>
  <si>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</si>
  <si>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 xml:space="preserve">100, 200, 300 </t>
  </si>
  <si>
    <t>Социальная поддержка детей-сирот и детей, оставшихся без попечения родителей, обучающихся и воспитывающихся в образовательных организациях для детей-сирот и детей, оставшихся без попечения родителей, также в патронатной семье, и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организациях для детей-сирот и детей, оставшихся без попечения родителей (выполнение переданных государственных полномочий Удмуртской Республики)</t>
  </si>
  <si>
    <t>всего</t>
  </si>
  <si>
    <t>Оказание муниципальной услуги "Предоставление дополнительного образования детям в детских школах искусств города Воткинска"</t>
  </si>
  <si>
    <t>Управление культуры, спорта и молодежной политики Администрации города Вокткинска</t>
  </si>
  <si>
    <t>Управление культуры, спорта и молодежной политики, МАУ ДОД ДЮСШ "Знамя"</t>
  </si>
  <si>
    <t>621</t>
  </si>
  <si>
    <t xml:space="preserve">Всего </t>
  </si>
  <si>
    <t xml:space="preserve">100, 200 </t>
  </si>
  <si>
    <t>100, 200, 300</t>
  </si>
  <si>
    <t>5</t>
  </si>
  <si>
    <t>200</t>
  </si>
  <si>
    <t>Субсидии из бюджета Удмуртской Республики бюджетам муниципальных образований</t>
  </si>
  <si>
    <t>бюджет МО "Город Воткинск"</t>
  </si>
  <si>
    <t>собственные средства бюджета МО "Город Воткинск"</t>
  </si>
  <si>
    <t>приносящая доход деятельность</t>
  </si>
  <si>
    <t xml:space="preserve"> Дополнительное образование и воспитание детей</t>
  </si>
  <si>
    <t>Создание условий для реализации муниципальной программы»</t>
  </si>
  <si>
    <t>Дотация на поддержку мер по обеспечению сбалансированности бюджета мунципального образования "Город Воткинск" для финансирования  расходов по подготовке муниципальных образовательных организаций к новому 2015-2016 учебному году</t>
  </si>
  <si>
    <t>Подготовка кновому учебному году-школы</t>
  </si>
  <si>
    <t>Укрепление материально-технической базы учреждений дополнительного образования</t>
  </si>
  <si>
    <t>Управление культуры,спорта и молодежной политики Администрации города Воткинска</t>
  </si>
  <si>
    <t>0110105470</t>
  </si>
  <si>
    <t>0110161100</t>
  </si>
  <si>
    <t>0110104240</t>
  </si>
  <si>
    <t>0110104480</t>
  </si>
  <si>
    <t>0110161150</t>
  </si>
  <si>
    <t>0120104310</t>
  </si>
  <si>
    <t>0120161200</t>
  </si>
  <si>
    <t>0120204330</t>
  </si>
  <si>
    <t>0120304380</t>
  </si>
  <si>
    <t>0120161250</t>
  </si>
  <si>
    <t>0130161300</t>
  </si>
  <si>
    <t>0130161320</t>
  </si>
  <si>
    <t>0130161330</t>
  </si>
  <si>
    <t>0140160030</t>
  </si>
  <si>
    <t>0140260120</t>
  </si>
  <si>
    <t>0150161210</t>
  </si>
  <si>
    <t>0150106960</t>
  </si>
  <si>
    <t>Форма 1.Отчет об использовании бюджнтных ассигнований бюджета МО "Город воткинск" на реализацию муниципальной программы.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</si>
  <si>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</si>
  <si>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Заместитель Главы Администрации города Воткинска по социальным вопросам Ж.А.Александрова</t>
  </si>
  <si>
    <t xml:space="preserve">"Развитие образования и воспитание" </t>
  </si>
  <si>
    <t>05</t>
  </si>
  <si>
    <t>Расходы на дополнительное прфессиональное образование по профилю педагогической деятельности</t>
  </si>
  <si>
    <t>0110101820</t>
  </si>
  <si>
    <t>612</t>
  </si>
  <si>
    <t>622</t>
  </si>
  <si>
    <t>0120101820</t>
  </si>
  <si>
    <t>0120201820</t>
  </si>
  <si>
    <t>244</t>
  </si>
  <si>
    <t>0120301820</t>
  </si>
  <si>
    <t>01320101820</t>
  </si>
  <si>
    <t>611</t>
  </si>
  <si>
    <t>08</t>
  </si>
  <si>
    <t>Субсидии из бюджета Удмуртской Республики бюджетам МО на реализацию мероприятий РЦП "Безопасность образовательного учреждения"</t>
  </si>
  <si>
    <t>0120804960</t>
  </si>
  <si>
    <t>0130804960</t>
  </si>
  <si>
    <t>Капитальный ремонт и реконструкция муниципальных учреждений дополнительного образования детей</t>
  </si>
  <si>
    <t>0130900830</t>
  </si>
  <si>
    <t>0130960150</t>
  </si>
  <si>
    <t>18</t>
  </si>
  <si>
    <t>Проведение специальной оценки условий труда в муниципальных учреждениях</t>
  </si>
  <si>
    <t>0131861340</t>
  </si>
  <si>
    <t>Дополнительное образование  и воспитание детей</t>
  </si>
  <si>
    <t>0</t>
  </si>
  <si>
    <t>530</t>
  </si>
  <si>
    <t>Строительство ,реконструкция,модернизация объектов муниципальной собственности</t>
  </si>
  <si>
    <t>0110160140</t>
  </si>
  <si>
    <t>Расходы на уплату иных платежей и сборов</t>
  </si>
  <si>
    <t>0701</t>
  </si>
  <si>
    <t>0410104340</t>
  </si>
  <si>
    <t>№п\п</t>
  </si>
  <si>
    <t>Вид правового акта</t>
  </si>
  <si>
    <t>Дата принятия</t>
  </si>
  <si>
    <t>Номер</t>
  </si>
  <si>
    <t>Суть изменений</t>
  </si>
  <si>
    <t>1.</t>
  </si>
  <si>
    <t>28.01.2016г.</t>
  </si>
  <si>
    <t xml:space="preserve">Постановление Администрации Города Воткинска </t>
  </si>
  <si>
    <t>Внесены изменения в паспорте в позиции "Ресурсное обеспечение за счет средств бюджета МО "Город Воткинск"</t>
  </si>
  <si>
    <t xml:space="preserve">Форма 6. Сведения о внесенных за отчетный период изменениях в муниципальную программу </t>
  </si>
  <si>
    <t>Байгушева В.И.</t>
  </si>
  <si>
    <t>5-26-54</t>
  </si>
  <si>
    <t>Уплата налога на имущество организаций</t>
  </si>
  <si>
    <t>0110160620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</si>
  <si>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</si>
  <si>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0110107120</t>
  </si>
  <si>
    <t>Укрепление материально-технической базы бюджетных и автономных учреждений</t>
  </si>
  <si>
    <t>Отчет о реализации программы "Развитие образования и воспитание" за  2016 год.</t>
  </si>
  <si>
    <t>0120160620</t>
  </si>
  <si>
    <t>851</t>
  </si>
  <si>
    <t>0131760620</t>
  </si>
  <si>
    <t>17</t>
  </si>
  <si>
    <t>0130160620</t>
  </si>
  <si>
    <t>за  2016 год</t>
  </si>
  <si>
    <t>Расходы засчет резервного фонда</t>
  </si>
  <si>
    <t>0120300310</t>
  </si>
  <si>
    <t xml:space="preserve">                                                                                                                  Муниципальная программа города Воткинска "Развитие образования и воспитание" на 2015-2020годы</t>
  </si>
  <si>
    <t>Наименование подпрограммы,                                                              основного мероприятия,                                                                              мероприятия</t>
  </si>
  <si>
    <t>Координатор</t>
  </si>
  <si>
    <t>Эффективность реализации муниципальной программы (подрограммы)</t>
  </si>
  <si>
    <t>Степень достижения пановых значений целевых показателей (индикаторов)</t>
  </si>
  <si>
    <t>Степень реализации мероприятий</t>
  </si>
  <si>
    <t>Степень соответствия запланированному уровню расходов</t>
  </si>
  <si>
    <t>Эффективность использования средств бюджета муниципального района (городского округа)</t>
  </si>
  <si>
    <t>Эмп</t>
  </si>
  <si>
    <t>СПмп</t>
  </si>
  <si>
    <t>СМмп</t>
  </si>
  <si>
    <t>СРмп</t>
  </si>
  <si>
    <t>Эбс</t>
  </si>
  <si>
    <t>Управление образования</t>
  </si>
  <si>
    <t>Управление образования,Управление культуры, спорта и молодежной политики</t>
  </si>
  <si>
    <t xml:space="preserve">                                                                 "Создание условий для реализации муниципальной программы»</t>
  </si>
  <si>
    <t>Всего по программе</t>
  </si>
  <si>
    <t xml:space="preserve">Муниципальная  подпрограмма
«Организация отдыха детей в каникулярное время на 2015-2020 годы»
</t>
  </si>
  <si>
    <t>"Организация отдыха детей в каникулярное время на 2015-2020 годы"</t>
  </si>
  <si>
    <t>Форма 7. Результаты оценки эффективности муниципальной программы за 2016 год</t>
  </si>
  <si>
    <t>Отчет о расходах на реализацию муниципальной программы за счет всех источников финансирования по состоянию за   2016год.</t>
  </si>
  <si>
    <t>№ п/п</t>
  </si>
  <si>
    <t>Наименование целевого показателя (индикатора)</t>
  </si>
  <si>
    <t>Едница измерения</t>
  </si>
  <si>
    <t>Единица измерения</t>
  </si>
  <si>
    <t>Значения целевых показателей (индикаторов)</t>
  </si>
  <si>
    <t>Относительное отклонение факта от плана, %</t>
  </si>
  <si>
    <t>Темп роста к уровню прошлого года, %</t>
  </si>
  <si>
    <t>Обоснование отклонеинй значений целевого показателя (индикатора) на конец отчетного периода</t>
  </si>
  <si>
    <t>Степень достижения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</si>
  <si>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</si>
  <si>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</si>
  <si>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</si>
  <si>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
</t>
  </si>
  <si>
    <t>процентов</t>
  </si>
  <si>
    <t>Возросла численность детей в возрасте 1-6 лет, получающих дошкольную образовательную услугу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</si>
  <si>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</si>
  <si>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Снизилась численность детей в возрасте 1-6 лет, состоящих на учете для определения в МДОУ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</si>
  <si>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</si>
  <si>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Х</t>
  </si>
  <si>
    <t>Доступность предшкольного образования (отношение численности детей 5-7 лет, которым предоставлена возможность получать услуги дошкольного образования, к численности детей в возрасте 5-7 лет, скорректированной на численность детей в возрасте 5-7 лет, обучающихся в школе)</t>
  </si>
  <si>
    <t>Коэффициент посещаемости детьми муниципальных дошкольных образовательных организаций</t>
  </si>
  <si>
    <t>Возросло число дней, пропущенными воспитанниками по причине болезни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</si>
  <si>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стандартам (требованиям) дошкольного образования, в общей численности воспитанников дошкольных образовательных организаций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</si>
  <si>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</si>
  <si>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х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</si>
  <si>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</si>
  <si>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рублей</t>
  </si>
  <si>
    <t>В соостветсвии с Указом Президента России возросла средняя ЗП педагогических работников</t>
  </si>
  <si>
    <t>Укомплектованность муниципальных дошкольных образовательных учреждений персоналом в соответствии со штатным расписанием</t>
  </si>
  <si>
    <t>Доля педагогических работников муниципальных дошкольных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дошкольных образовательных организаций</t>
  </si>
  <si>
    <t>Доля педагогических работников муниципальных дошкольных образовательных организаций с высшим и средним профессиональным образованием  в общей численности педагогических работников муниципальных дошкольных образовательных организаций</t>
  </si>
  <si>
    <t>Возросла численность педагогических работников, имеющих высшее и среднее профессиональное образование</t>
  </si>
  <si>
    <t>Доля педагогических работников муниципальных дошкольных образовательных организаций города  Воткинска, с которыми заключены эффективные контракты</t>
  </si>
  <si>
    <t>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</si>
  <si>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Доля граждан, использующих механизм получения государственных и муниципальных услуг в электронной форме, процентов (к 2018 году – не менее 70%)</t>
  </si>
  <si>
    <t>Родители предпочитают электронной форме получения государственной услуги личный прием</t>
  </si>
  <si>
    <t>ИТОГО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</si>
  <si>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</si>
  <si>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</si>
  <si>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</si>
  <si>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</si>
  <si>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</si>
  <si>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</si>
  <si>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Охват обучающихся муниципальных общеобразовательных организаций горячим питанием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</si>
  <si>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</si>
  <si>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</si>
  <si>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</si>
  <si>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Доля руководителей муниципальных общеобразовательных организаций города Воткинска, с которыми заключены эффективные контракты</t>
  </si>
  <si>
    <t>Доля учителей муниципальных общеобразовательных организаций, с которыми заключены эффективные контракты</t>
  </si>
  <si>
    <t>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</si>
  <si>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</si>
  <si>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Среднемесячная номинальная начисленная заработная плата работников муниципальных общеобразовательных учреждений</t>
  </si>
  <si>
    <t>Доля граждан, использующих механизм получения государственных и муниципальных услуг в электронной форме</t>
  </si>
  <si>
    <t>ИТОГО:</t>
  </si>
  <si>
    <t>Дополнительное образование и воспитание детей по Управлению культуры, спорта и молодежной политики Администрации города Воткинска  ( МАУ ДОД ДЮСШ "Знамя")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</si>
  <si>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</t>
  </si>
  <si>
    <t>Доля спортивных сооружений учреждения, находящихся в аварийном состоянии или требующих капитального ремонта, в общем количестве спортивных сооружений учреждения</t>
  </si>
  <si>
    <t>Доля педагогических работников  в возрасте до 30 лет, в общей численности педагогических работников учреждения</t>
  </si>
  <si>
    <t>Доля педагогических работников 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учреждения</t>
  </si>
  <si>
    <t>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</si>
  <si>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</si>
  <si>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муниципальных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учреждений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</si>
  <si>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</si>
  <si>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 дополнительного образования детей</t>
  </si>
  <si>
    <t>Доля руководителей муниципальных образовательных организаций дополнительного образования детей, с которыми заключены эффективные контракты</t>
  </si>
  <si>
    <t>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</si>
  <si>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Итого</t>
  </si>
  <si>
    <t xml:space="preserve">                                                                  Создание условий для реализации муниципальной программы»</t>
  </si>
  <si>
    <t>Оценка качества деятельности муниципальной системы образования города Воткинска (внешняя)</t>
  </si>
  <si>
    <t>процент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</si>
  <si>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</si>
  <si>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</si>
  <si>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</t>
  </si>
  <si>
    <t>Доля муниципальных образовательных организаций города Воткинска, с руководителями которых заключены эффективные контракты</t>
  </si>
  <si>
    <t>Доля  педагогических работников муниципальных образовательных организаций города Воткинска, с которыми заключены эффективные контракты</t>
  </si>
  <si>
    <t>Среднемесячная начисленная заработная плата педагогических работников муниципальных образовательных организаций</t>
  </si>
  <si>
    <t>Удовлетворенность потребителей качеством оказания муниципальных услуг в сфере образования</t>
  </si>
  <si>
    <t>итого</t>
  </si>
  <si>
    <t>Охват учащихся общеобразовательных учреждений всеми видами питания</t>
  </si>
  <si>
    <t>В том числе охват учащихся общеобразовательных учреждений горячим питанием</t>
  </si>
  <si>
    <t>свод</t>
  </si>
  <si>
    <t xml:space="preserve">                      Дополнительное образование и воспитание детей ( Управление образования )</t>
  </si>
  <si>
    <t xml:space="preserve">                                                                                                                                                                       Форма 3. Отчет о выполнении основных мероприятий муниципальной программы</t>
  </si>
  <si>
    <t>Отвественный исполнитель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</si>
  <si>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</si>
  <si>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</si>
  <si>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</si>
  <si>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</si>
  <si>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</si>
  <si>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Оказание муниципальной услуги «Прием заявлений, постановка на учет и выдача путевок в образовательные учреждения, реализующие основную образовательную программу дошкольного образования (детские сады)  в муниципальном образовании «Город Воткинск»</t>
  </si>
  <si>
    <t xml:space="preserve">Управление образования </t>
  </si>
  <si>
    <t>2015-2020 годы</t>
  </si>
  <si>
    <t>в течение года</t>
  </si>
  <si>
    <t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</t>
  </si>
  <si>
    <t>Выполнено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</si>
  <si>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</si>
  <si>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2016 год</t>
  </si>
  <si>
    <t xml:space="preserve">Уплата налога на имущество организаций муниципальными дошкольными образовательными организациями 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</si>
  <si>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</si>
  <si>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>ежеквартально</t>
  </si>
  <si>
    <t>Выплата компенсации части родительской платы за содержание ребенка в муниципальных дошкольных образовательных организациях города Воткинска, реализация переданных государственных полномочий Удмуртской Республики</t>
  </si>
  <si>
    <t>Предоставление мер социальной поддержки, реализация переданных государственных полномочий Удмуртской Республики</t>
  </si>
  <si>
    <t>Укрепление материально-технической базы муниципальных дошкольных образовательных организаций</t>
  </si>
  <si>
    <t>Приобретение мебели, оборудования</t>
  </si>
  <si>
    <t>06</t>
  </si>
  <si>
    <t>Содержание пищеблоков и другого технологического оборудования в муниципальных дошкольных образовательных организациях</t>
  </si>
  <si>
    <t>2015-2016 годы</t>
  </si>
  <si>
    <t>Содержание пищеблоков, создание условия для обеспечения детей полноценным питанием</t>
  </si>
  <si>
    <t xml:space="preserve">Мероприятия, направленные на обеспечение безопасных условий обучения и воспитания детей в муниципальных дошкольных образовательных организациях </t>
  </si>
  <si>
    <t>Реализация мер пожарной безопасности в муниципальных дошкольных образовательных организациях</t>
  </si>
  <si>
    <t>Обустройство прилегающих территорий к зданиям и сооружениям муниципальных дошкольных образовательных организаций</t>
  </si>
  <si>
    <t>Внедрение федеральных государственных образовательных стандартов (требований) дошкольного образования</t>
  </si>
  <si>
    <t>Организация работы республиканских экспериментальных площадок, обеспечивающих разработку части образовательной программы с учетом региональных, национальных и этнокультурных особенностей</t>
  </si>
  <si>
    <t>Разработка части образовательной программы с учетом региональных, национальных и этнокультурных особенностей (региональная составляющая)</t>
  </si>
  <si>
    <t>Организация работы городских методических площадок по федеральным государственным стандартам (требованиям) дошкольного образования</t>
  </si>
  <si>
    <t>Апробация региональной составляющей на городских методических площадках и распространение успешного опыта в муниципальные дошкольные образовательные организации</t>
  </si>
  <si>
    <t xml:space="preserve">Утверждение перечня требований к условиям организации дошкольного образования, соответствующим федеральным государственным стандартам </t>
  </si>
  <si>
    <t xml:space="preserve">2015 год                                 2018 год            </t>
  </si>
  <si>
    <t>Муниципальный правовой акт</t>
  </si>
  <si>
    <t>Уточнение методики расчета нормативных затрат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 (в целях реализации требований  к условиям организации дошкольного образования)</t>
  </si>
  <si>
    <t>2015-2016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</si>
  <si>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</t>
  </si>
  <si>
    <t>Актуализация (разработка) образовательных программ в соответствии с федеральными стандартами дошкольного образования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</si>
  <si>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</si>
  <si>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Муниципальные правовые акты</t>
  </si>
  <si>
    <t>11</t>
  </si>
  <si>
    <t>Организация подготовки и повышения квалификации кадров</t>
  </si>
  <si>
    <t>Целевой набор.                                                                       Повышение квалификации кадров.</t>
  </si>
  <si>
    <t>12</t>
  </si>
  <si>
    <t>Информирование населения об организации предоставления дошкольного образования в городе Воткинске</t>
  </si>
  <si>
    <t>Подготовка и публикация информации на официальном сайте Администрации города Воткинска об организации предоставления дошкольного образования в городе Воткинске, муниципальных правовых актах, регламентирующих деятельность в сфере дошкольного образования, муниципальных образовательных организациях, предоставляющих услуги дошкольного образования</t>
  </si>
  <si>
    <t>2015 год</t>
  </si>
  <si>
    <t>Актуальные сведения об организации дошкольного образования в городе Воткинске на официальном сайте Администрации города Воткинска в сети Интернет</t>
  </si>
  <si>
    <t>Осуществление контроля за публикацией информации о деятельности муниципальных докольных образовательных организаций города Воткинска , предусмотренной законодательством Российской Федерации, на овициальных сайтах соответствующих учреждений</t>
  </si>
  <si>
    <t>Актуальные сведения о деятельностимуниципальных дошкольного образовательных организаций  города Воткинска на официальных сайтах соответствующих учреждений</t>
  </si>
  <si>
    <t>13</t>
  </si>
  <si>
    <t>Обеспечение и развитие системы обратной связи с потребителями муниципальных услуг в сфере дошкольного образования</t>
  </si>
  <si>
    <t>Организация системы регулярного мониторинга удовлетворенности потребителей муниципальных услуг в сфере дошкоьного образования (проведение регулярных опросов потребителей  муниципальных услуг об их качестве и доступности, обработка полученных результтов, принятие мер реагирования)</t>
  </si>
  <si>
    <t>Оценка качества оказания муниципальных услуг в сфере дошкольного образования потребителями</t>
  </si>
  <si>
    <t>Рассмотрение обращений граждан по вопросам предотавления дошкольного образования, принятие мер реагирования</t>
  </si>
  <si>
    <t>Рассмотрение обращений граждан, принятие мер реагирования</t>
  </si>
  <si>
    <t>Публикация на офицальном сайте Администрации города Воткинска и поддержание в актуаьном состоянии информации об Управлении образования Администрации  города Воткинска, его структурных подразделениях, а также муниципальных учреждениях дошкольного образования города Воткинска, контактных телефонах и адресах электронной почты</t>
  </si>
  <si>
    <t>Доступность сведений о структурах и должностных лицах, отвечающих за организацию и предоставление муниципальных услуг в фере дошкольного образования, для населения (потребителей услуг)</t>
  </si>
  <si>
    <t>Оказание муниципальных услуг по реализации основных общеобразовательных программ по реализации начального и среднего  общего образования</t>
  </si>
  <si>
    <t>Реализациия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общеобразовательных учреждениях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</si>
  <si>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</si>
  <si>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Уплата налога на имущество организаций муниципальными общеобразовательными организациями</t>
  </si>
  <si>
    <t>Организация предоставления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</si>
  <si>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</si>
  <si>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Выполнение переданных государственных полномочий Удмуртской Республики</t>
  </si>
  <si>
    <t>Укрепление материально-технической базы муниципальных общеобразовательных организаций</t>
  </si>
  <si>
    <t>Приобретение учебно-лабораторного, спортивного оборудования. Возможность обучения по ФГОС</t>
  </si>
  <si>
    <t xml:space="preserve"> выполнено</t>
  </si>
  <si>
    <t>Формирование и развитие современной информационной образовательной среды в муниципальных общеобразовательных организациях</t>
  </si>
  <si>
    <t>Возможность испольхования информационно-коммуникационных технологий в образовательном процессе. Возможность обучения по ФГОС</t>
  </si>
  <si>
    <t>Обеспечение учащихся общеобразовательных учреждений качественным сбалансированным питанием (МП «Детское и школьное питание»)</t>
  </si>
  <si>
    <t>Обеспечение завтраком, в том числе из обогащенных продуктов, включая молочные, учащихся 1-5-х классов общеобразовательных учреждений,  обеспечение питанием учащихся 1-11-х классов общеобразовательных учреждений,  из малоимущих семей</t>
  </si>
  <si>
    <t>Мероприятия, направленные на обеспечение безопасности условий обучения детей в муниципальных общеобразовательных организациях (МП «Безопасность образовательного учреждения»)</t>
  </si>
  <si>
    <t>Повышение пожарной безопасности, аттестация рабочих мест по условиям труда и приведение их в соответствие с установленными требованиями</t>
  </si>
  <si>
    <t>Мероприятия, направленные на обеспечение безопасности условий обучения детей (Муниципальная целевая программа "Профилактика терроризма")</t>
  </si>
  <si>
    <t xml:space="preserve">Ограждеие территории образовательных учреждений, установка видеонаблюдения </t>
  </si>
  <si>
    <t>Обустройство прилегающих территорий к зданиям и сооружениям муниципальных общеобразовательных организаций</t>
  </si>
  <si>
    <t>Благоустроенные прилегающие территории</t>
  </si>
  <si>
    <t>Организация и проведение олимпиад школьников на муниципальном уровне</t>
  </si>
  <si>
    <t>Повышение качества образования</t>
  </si>
  <si>
    <t xml:space="preserve">Организация мониторинга готовности обучающихся к освоению программ начального, основного, среднего общего образования </t>
  </si>
  <si>
    <t xml:space="preserve">Администрация </t>
  </si>
  <si>
    <t>2016-2018</t>
  </si>
  <si>
    <t>Результаты мониторинга, характеризующие качество образования. Приняттие мер реагирования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</si>
  <si>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</si>
  <si>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>2018-2020</t>
  </si>
  <si>
    <t>Результаты мониторинга, характеризующие качество образования. Принятие мер реагирования</t>
  </si>
  <si>
    <t>Подготовка и переподготовка кадров для муниципальных общеобразовательных учреждений</t>
  </si>
  <si>
    <t>2017-2019</t>
  </si>
  <si>
    <t>Целевой набор. Повышение квалификации кадров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</si>
  <si>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общего образования</t>
  </si>
  <si>
    <t>Муниципальный правовой акт о порядке расчета нормативных затрат. Повышение эффективности использования бюджетных средств</t>
  </si>
  <si>
    <t>Информирование населения об организации предоставления общего образования на территории МО «Город Воткинск»</t>
  </si>
  <si>
    <t>Взаимодействие со СМИ в целях публикации информации об общем образовании в печатных средствах массовой информации, а также подготовки сюжетов для теле- и радиопередач</t>
  </si>
  <si>
    <t>Публикации об общем образовании в СМИ, сюжеты на радио и телевидении</t>
  </si>
  <si>
    <t>Подготовка и публикация информации на официальном сайте Администрации города Воткинска об организации предоставления общего образования в городе Воткинске, муниципальных правовых актах, регламентирующих деятельность в сфере общего образования, муниципальных общеобразовательных организациях</t>
  </si>
  <si>
    <t>2015-2020годы</t>
  </si>
  <si>
    <t>Публикация актуальных сведений на официальном сайте Администрации города Воткинска. Обеспечение открытости данных об организации общего образования</t>
  </si>
  <si>
    <t>Осуществление контроля за публикацией информации о деятельности муниципальных общеобразовательных учреждений города Воткинска, предусмотренной законодательством Российской Федерации, на официальных сайтах соответствующих учреждений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</si>
  <si>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</si>
  <si>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14</t>
  </si>
  <si>
    <t>Обеспечение и развитие системы обратной связи с потребителями муниципальных услуг в сфере общего образования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</si>
  <si>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</si>
  <si>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>Рассмотрение обращений граждан по вопросам предоставления общего образования, принятие мер реагирования</t>
  </si>
  <si>
    <t>Публикация на официальном сайте Администрации города Воткинска и поддержание в актуальном состоянии информации об Управлении образования Администрации города Воткинска, его структурных подразделениях, а также муниципальных общеобразовательных организациях города Воткинска, контактных телефонах и адресах электронной почты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</si>
  <si>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</t>
  </si>
  <si>
    <t>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</si>
  <si>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Управление физической культуры, спорта и молодежной политики</t>
  </si>
  <si>
    <t>Предоставление услуг дополнительного образования детей учреждениями, подведомственноми Управлению культуры и молодежной политики (музыкальная, художественная направленность)</t>
  </si>
  <si>
    <t>Предоставление дополнительного образования детей учреждениями, подведомственноми Управлению образования (спортивная и иная направленность)</t>
  </si>
  <si>
    <t>Предоставление дополнительного образования детей учреждениями, подведомственноми Управлению физической культыры и спорта (спортивная направленность)</t>
  </si>
  <si>
    <t>Обеспечение участия представителей города Воткинска в конкурсах, смотрах, соревнованиях, турнирах  и т.п. мероприятиях на городском, республиканском, межрегиональном и российском уровнях</t>
  </si>
  <si>
    <t>Управление образования, Управление физической культуры, спорта и молодежной политики</t>
  </si>
  <si>
    <t>Участие представителей города Воткинска в конкурсах, смотрах, соревнованиях, турнирах  и т.п. мероприятиях на городском, республиканском, межрегиональном и российском уровнях</t>
  </si>
  <si>
    <t>Обновление содержания программ и технологий дополнительного образования детей, распространение успешного опыта</t>
  </si>
  <si>
    <t>Разработка новых образовательных программ и проектов в сфере дополнительного образования детей</t>
  </si>
  <si>
    <t>Новые образовательные программы и проекты в сфере образования детей.Привлечение детей среднего и старшего возраста</t>
  </si>
  <si>
    <t>Деятельность муниципальных учреждений дополнительного образования детей города Воткинска в качестве республиканских экспериментальных площадок и опорных учреждений</t>
  </si>
  <si>
    <t>Апробация новых образовательных программ и проектов, распространение успешного опыт</t>
  </si>
  <si>
    <t>Выпуск методических сборников, методических пособий по вопросам организации дополнительного образования детей</t>
  </si>
  <si>
    <t>2015-2019 годы</t>
  </si>
  <si>
    <t>Методическое сопровождение дополнительного образования детей</t>
  </si>
  <si>
    <t>Проведение семинаров, совещаний по распространению успешного опыта организации дополнительного образования детей</t>
  </si>
  <si>
    <t>Укрепление материально-технической базы муниципальных образовательных организаций дополнительного образования детей</t>
  </si>
  <si>
    <t>Приобретение оборудования, инвентаря</t>
  </si>
  <si>
    <t>Мероприятия, направленные на обеспечение безопасности условий для предоставления муниципальных услуг в муниципальных образовательных организаций дополнительного образования детей  (ВЦП «Безопасность образовательного учреждения»)</t>
  </si>
  <si>
    <t>Администрация города Воткинска</t>
  </si>
  <si>
    <t>Капитальный ремонт кровли и фасада  здания МАУ ДОД ДЮСШ "Знамя" по ул. Кирова,4</t>
  </si>
  <si>
    <t xml:space="preserve">Улучшение условий для предоставления дополнительного образования </t>
  </si>
  <si>
    <t>Обустройство прилегающих территорий к зданиям и сооружениям муниципальных учреждений дополнительного образования детей</t>
  </si>
  <si>
    <t>2015-2020</t>
  </si>
  <si>
    <t>Благоустройство прилегающих территорий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</si>
  <si>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 детей</t>
  </si>
  <si>
    <t>Уточнение ведомственных перечней муниципальных услуг в сфере образования,  физической культуры и спорта</t>
  </si>
  <si>
    <t>Муниципальные правовые акты. Обеспечение единых методических подходов к определению муниципальных услуг в сфере дополнительного образования детей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</si>
  <si>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дополнительного образования детей (с учетом направленности дополнительного образования детей)</t>
  </si>
  <si>
    <t>2016год</t>
  </si>
  <si>
    <t>Развитие негосударственного сектора дополнительного образования детей</t>
  </si>
  <si>
    <t>Софинансирование программ (проектов) в сфере дополнительного образования детей</t>
  </si>
  <si>
    <t>Управление образования, Управление культуры и молодежной политики, Управление физической культуры и спорта</t>
  </si>
  <si>
    <t>Муниципальные правовые акты о проведении конкурсов, условиях софинансирования</t>
  </si>
  <si>
    <t>выполнено</t>
  </si>
  <si>
    <t>Разработка и внедрение системы независимой оценки качества дополнительного образования детей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</si>
  <si>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</si>
  <si>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МО и Н УР Управление образования, Управление физической культуры, спорта и молодежной политики</t>
  </si>
  <si>
    <t>2 полугодие 2016 года</t>
  </si>
  <si>
    <t>Результаты оценки качества дополнительного образования детей в разрезе организаций. Публикация сведений на официальном сайте Администрации города Воткинска</t>
  </si>
  <si>
    <t>X</t>
  </si>
  <si>
    <t>Подготовка и переподготовка кадров для муниципальных учреждений дополнительного образования детей</t>
  </si>
  <si>
    <t xml:space="preserve"> Управление образования, Управление физической культуры, спорта и молодежной политики</t>
  </si>
  <si>
    <t>2016-2017 годы</t>
  </si>
  <si>
    <t>Информирование населения об организации предоставления дополнительного образования детей в городе Воткинске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</si>
  <si>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теле- и радиопередач</t>
  </si>
  <si>
    <t>2016-2020 годы</t>
  </si>
  <si>
    <t>Публикации о дополнительном образовании в СМИ, сюжеты на радио и телевидении</t>
  </si>
  <si>
    <t>Подготовка и публикация информации на официальном сайте Администрации города Воткинска об организации предоставления дополнительного образования детей в городе Воткинске,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</si>
  <si>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Публикация актуальных сведений на официальном сайте Администрации города Воткинска. Обеспечение открытости данных об организации дополнительного образования детей</t>
  </si>
  <si>
    <t>Осуществление контроля за публикацией информации о деятельности муниципальных организаций дополнительного образования детей города Воткинска, предусмотренной законодательством Российской Федерации, на официальных сайтах соответствующих организаций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</si>
  <si>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законодательством</t>
  </si>
  <si>
    <t>15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</si>
  <si>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</si>
  <si>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>Организация системы регулярного мониторинга удовлетворенности потребителей муниципальных услуг в сфере дополнительного образования детей</t>
  </si>
  <si>
    <t>Управление образования, Управление физической культуры и спорта</t>
  </si>
  <si>
    <t>Рассмотрение обращений граждан по вопросам предоставления дополнительного образования детей, принятие мер реагирования</t>
  </si>
  <si>
    <t>Управление образования,  Управление физической культуры, спорта и молодежной политики</t>
  </si>
  <si>
    <t>Публикация на официальном сайте Администрации города Воткинска и поддержание в актуальном состоянии информации о структурных подразделениях и должностных лицах Администрации города Воткинска, организующих предоставление дополнительного образования детей, а также муниципальных образовательных организациях дополнительного образования детей города Воткинска, их контактных телефонах и адресах электронной почты</t>
  </si>
  <si>
    <t>Доступность сведений о структурах и должностных лицах, отвечающих за организацию и предоставление муниципальных услуг в сфере дополнительного образования детей, для населения (потребителей услуг)</t>
  </si>
  <si>
    <t>Реализация установленных полномочий (функций), организация управления муниципальной программой «Развитие образования»</t>
  </si>
  <si>
    <t>Осуществление бухгалтерского учета в муниципальных образовательных учреждениях, подведомственных Управлению образования</t>
  </si>
  <si>
    <t>Организационно-методическое и информационное обеспечение деятельности образовательных учреждений</t>
  </si>
  <si>
    <t>Методическое и информационное сопровождение деятельности образовательных учреждений</t>
  </si>
  <si>
    <t>Организация повышения квалификации педагогических работников, руководителей муниципальных образовательных учреждений города Воткинска</t>
  </si>
  <si>
    <t>Обеспечение муниципальных образовательных учреждений квалифицированными кадрами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</si>
  <si>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</si>
  <si>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конкурса профессионального мастерства «Педагог года»</t>
  </si>
  <si>
    <t>Стимулирование педагогических кадров муниципальных образовательных учреждений к достижению результатов профессиональной служебной деятельности</t>
  </si>
  <si>
    <t>Организация работ по повышению эффективности деятельности муниципальных образовательных организаций, создание условий для развития негосударственного сектора в сфере образования</t>
  </si>
  <si>
    <t>Организация работ по уточнению ведомственного перечня муниципальных услуг в сфере образования</t>
  </si>
  <si>
    <t>Муниципальный правовой акт. Уточнение перечня муниципальных услуг в целях возможности установления четкого задания и контроля за его выполнением, расчета финансового обеспечения задания</t>
  </si>
  <si>
    <t>Организация работ по разработке и реализации комплекса мер по разработке и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</t>
  </si>
  <si>
    <t>Внедрение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образования. Повышение эффективности деятельности муниципальных образовательных учреждений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</si>
  <si>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</si>
  <si>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Заключение эффективных контрактов с руководителями и педагогическими работниками муниципальных образовательных учреждений. Повышение эффективности и результативности деятельности системы образования, привлечение в сферу квалифицированных и инициативных специалистов</t>
  </si>
  <si>
    <t>Организация работ по разработке и внедрению системы независимой оценки качества образования (по ступеням образования)</t>
  </si>
  <si>
    <t>Проведение независимой оценки качества образования (по ступеням образования). Разработка и реализации по результатам оценки мер, направленных на повышение качества образования</t>
  </si>
  <si>
    <t>Организация работ по информированию населения об организации предоставления  общего и дополнительного образования детей в городе Воткинске</t>
  </si>
  <si>
    <t>Обеспечение открытости данных в сфере образования</t>
  </si>
  <si>
    <t>Организация работ по развитию системы и обеспечению обратной связи с потребителями муниципальных услуг, оказываемых в сфере образования
Организация работ по развитию системы обратной связи с потребителями муниципальных услуг, оказываемых в сфере образования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</si>
  <si>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</t>
  </si>
  <si>
    <t>Уплата налога на имущество организаций муниципальными образовательными организациями</t>
  </si>
  <si>
    <t xml:space="preserve">            Система мер по обеспечению детей дошкольного и школьного возраста качественным, сбалансированным питанием</t>
  </si>
  <si>
    <t>Обеспечение обогащенными продуктами питания, в том числе молоком, молочной продукцией, соками и другими продуктами питания с 3-х лет в образовательных учреждениях для детей дошкольного возраста в образовательных учреждениях, реализующих программы дошкольного образования</t>
  </si>
  <si>
    <t>Управление образования Администрации города Воткинска, МУП ТОП "Поиск"</t>
  </si>
  <si>
    <t>2015-2020 г.</t>
  </si>
  <si>
    <t>Улучшение питания детей дошкольного возраста, в том числе за счет использования обогащенных продуктов</t>
  </si>
  <si>
    <t>Обеспечение витаминизированным молоком и кулинарным изделием учащихся 1-5-х классов общеобразовательных учреждений</t>
  </si>
  <si>
    <t>Улучшение питания детей школьного возраста, в том числе за счет использования обогащенных продуктов</t>
  </si>
  <si>
    <t>Обеспечение  питанием учащихся 1-11-х классов общеобразовательных учреждений из малообеспеченных семей (кроме детей из многодетных малообеспеченных семей)</t>
  </si>
  <si>
    <t>2015-2020г.</t>
  </si>
  <si>
    <t>Улучшение питания детей школьного возраста, в том числе за счет использования обогащенных продуктов. Максимальное увеличение охвата горячим питанием</t>
  </si>
  <si>
    <t>Обеспечение  питанием учащихся 1-11-х классов общеобразовательных учреждений й из многодетных малообеспеченных семей, учащихся их классов ЗПР</t>
  </si>
  <si>
    <t>выполнено (кроме ГПД)</t>
  </si>
  <si>
    <r>
      <t>Капитальный ремонт</t>
    </r>
    <r>
      <rPr>
        <sz val="12"/>
        <rFont val="Times New Roman"/>
        <family val="1"/>
      </rPr>
      <t xml:space="preserve"> и реконструкция</t>
    </r>
    <r>
      <rPr>
        <sz val="12"/>
        <color indexed="8"/>
        <rFont val="Times New Roman"/>
        <family val="1"/>
      </rPr>
      <t xml:space="preserve"> муниципальных учреждений дополнительного образования детей  </t>
    </r>
  </si>
  <si>
    <t xml:space="preserve"> Выполнено</t>
  </si>
  <si>
    <t>Форма 5. Отчет о достигнутых значениях целевых показателей (индикаторов) муниципальной программы за 2016 год</t>
  </si>
  <si>
    <t>Возрасла текучесть кадров</t>
  </si>
  <si>
    <t>Возросла численность педагогических работников, получивших подтверждение соответствия занимаемойдолжности</t>
  </si>
  <si>
    <t>Доля руководителей муниципальных дошкольных образовательных организаций города Воткинска,                        с которыми заключены эффективные контракты</t>
  </si>
  <si>
    <t>В соостветсвии с Указом Президента России ПОВЫШЕНИЯ  заработной платы прочего персонала работников учреждений  в 2016 году не было</t>
  </si>
  <si>
    <t>недофинансирование образовательных учреждений</t>
  </si>
  <si>
    <t>текучесть кадров</t>
  </si>
  <si>
    <t>"27         "января    2017г.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</si>
</sst>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"/>
    <numFmt numFmtId="182" formatCode="#,##0.000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.5"/>
      <color indexed="8"/>
      <name val="Calibri"/>
      <family val="2"/>
    </font>
    <font>
      <sz val="9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8.5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7"/>
      <name val="Times New Roman"/>
      <family val="1"/>
    </font>
    <font>
      <b/>
      <sz val="8.5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60"/>
      <name val="Times New Roman"/>
      <family val="1"/>
    </font>
    <font>
      <b/>
      <sz val="12"/>
      <name val="Andalus"/>
      <family val="1"/>
    </font>
    <font>
      <sz val="8.5"/>
      <name val="Symbol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8.5"/>
      <color indexed="56"/>
      <name val="Times New Roman"/>
      <family val="1"/>
    </font>
    <font>
      <sz val="26"/>
      <color indexed="8"/>
      <name val="Times New Roman"/>
      <family val="1"/>
    </font>
    <font>
      <b/>
      <sz val="22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16"/>
      <name val="Calibri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sz val="8.5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8.5"/>
      <color rgb="FF002060"/>
      <name val="Times New Roman"/>
      <family val="1"/>
    </font>
    <font>
      <sz val="26"/>
      <color rgb="FF000000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8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/>
    </xf>
    <xf numFmtId="0" fontId="7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86" fillId="0" borderId="0" xfId="0" applyFont="1" applyAlignment="1">
      <alignment/>
    </xf>
    <xf numFmtId="4" fontId="87" fillId="0" borderId="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9" fillId="0" borderId="0" xfId="0" applyNumberFormat="1" applyFont="1" applyAlignment="1">
      <alignment horizontal="left"/>
    </xf>
    <xf numFmtId="0" fontId="9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76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172" fontId="0" fillId="0" borderId="0" xfId="0" applyNumberFormat="1" applyFill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172" fontId="4" fillId="0" borderId="12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0" fontId="91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top" wrapText="1"/>
    </xf>
    <xf numFmtId="172" fontId="15" fillId="33" borderId="10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vertical="top" wrapText="1"/>
    </xf>
    <xf numFmtId="172" fontId="14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 vertical="top"/>
    </xf>
    <xf numFmtId="172" fontId="15" fillId="0" borderId="10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92" fillId="0" borderId="15" xfId="0" applyNumberFormat="1" applyFont="1" applyFill="1" applyBorder="1" applyAlignment="1">
      <alignment/>
    </xf>
    <xf numFmtId="49" fontId="93" fillId="0" borderId="15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top" wrapText="1"/>
    </xf>
    <xf numFmtId="0" fontId="93" fillId="0" borderId="10" xfId="0" applyFont="1" applyBorder="1" applyAlignment="1">
      <alignment/>
    </xf>
    <xf numFmtId="0" fontId="93" fillId="0" borderId="10" xfId="0" applyFont="1" applyFill="1" applyBorder="1" applyAlignment="1">
      <alignment horizontal="center" vertical="top"/>
    </xf>
    <xf numFmtId="172" fontId="3" fillId="33" borderId="10" xfId="0" applyNumberFormat="1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172" fontId="94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 indent="1"/>
    </xf>
    <xf numFmtId="172" fontId="8" fillId="0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4" fontId="95" fillId="0" borderId="0" xfId="0" applyNumberFormat="1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top"/>
    </xf>
    <xf numFmtId="172" fontId="16" fillId="33" borderId="10" xfId="0" applyNumberFormat="1" applyFont="1" applyFill="1" applyBorder="1" applyAlignment="1">
      <alignment horizontal="center" vertical="top" shrinkToFit="1"/>
    </xf>
    <xf numFmtId="172" fontId="15" fillId="33" borderId="10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 wrapText="1"/>
    </xf>
    <xf numFmtId="172" fontId="14" fillId="33" borderId="14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14" fillId="0" borderId="10" xfId="0" applyNumberFormat="1" applyFont="1" applyFill="1" applyBorder="1" applyAlignment="1">
      <alignment horizontal="right" vertical="top"/>
    </xf>
    <xf numFmtId="0" fontId="14" fillId="0" borderId="14" xfId="0" applyFont="1" applyFill="1" applyBorder="1" applyAlignment="1">
      <alignment wrapText="1"/>
    </xf>
    <xf numFmtId="0" fontId="92" fillId="0" borderId="10" xfId="0" applyFont="1" applyBorder="1" applyAlignment="1">
      <alignment/>
    </xf>
    <xf numFmtId="172" fontId="14" fillId="0" borderId="14" xfId="0" applyNumberFormat="1" applyFont="1" applyFill="1" applyBorder="1" applyAlignment="1">
      <alignment horizontal="right" vertical="top"/>
    </xf>
    <xf numFmtId="172" fontId="14" fillId="0" borderId="16" xfId="0" applyNumberFormat="1" applyFont="1" applyFill="1" applyBorder="1" applyAlignment="1">
      <alignment horizontal="right" vertical="top"/>
    </xf>
    <xf numFmtId="172" fontId="14" fillId="0" borderId="10" xfId="0" applyNumberFormat="1" applyFont="1" applyFill="1" applyBorder="1" applyAlignment="1">
      <alignment horizontal="center" vertical="top"/>
    </xf>
    <xf numFmtId="174" fontId="92" fillId="0" borderId="10" xfId="0" applyNumberFormat="1" applyFont="1" applyBorder="1" applyAlignment="1">
      <alignment vertical="top"/>
    </xf>
    <xf numFmtId="0" fontId="92" fillId="0" borderId="10" xfId="0" applyFont="1" applyBorder="1" applyAlignment="1">
      <alignment vertical="top"/>
    </xf>
    <xf numFmtId="2" fontId="92" fillId="0" borderId="10" xfId="0" applyNumberFormat="1" applyFont="1" applyBorder="1" applyAlignment="1">
      <alignment vertical="top"/>
    </xf>
    <xf numFmtId="0" fontId="92" fillId="0" borderId="15" xfId="0" applyFont="1" applyFill="1" applyBorder="1" applyAlignment="1">
      <alignment vertical="top"/>
    </xf>
    <xf numFmtId="0" fontId="93" fillId="0" borderId="10" xfId="0" applyFont="1" applyBorder="1" applyAlignment="1">
      <alignment vertical="top"/>
    </xf>
    <xf numFmtId="172" fontId="16" fillId="0" borderId="10" xfId="0" applyNumberFormat="1" applyFont="1" applyFill="1" applyBorder="1" applyAlignment="1">
      <alignment horizontal="right" vertical="top" shrinkToFit="1"/>
    </xf>
    <xf numFmtId="172" fontId="17" fillId="0" borderId="12" xfId="0" applyNumberFormat="1" applyFont="1" applyFill="1" applyBorder="1" applyAlignment="1">
      <alignment horizontal="right" vertical="top" shrinkToFit="1"/>
    </xf>
    <xf numFmtId="172" fontId="14" fillId="0" borderId="13" xfId="0" applyNumberFormat="1" applyFont="1" applyFill="1" applyBorder="1" applyAlignment="1">
      <alignment horizontal="right" vertical="top"/>
    </xf>
    <xf numFmtId="172" fontId="14" fillId="33" borderId="10" xfId="0" applyNumberFormat="1" applyFont="1" applyFill="1" applyBorder="1" applyAlignment="1">
      <alignment horizontal="center" vertical="top" wrapText="1"/>
    </xf>
    <xf numFmtId="174" fontId="92" fillId="0" borderId="10" xfId="0" applyNumberFormat="1" applyFont="1" applyFill="1" applyBorder="1" applyAlignment="1">
      <alignment vertical="top"/>
    </xf>
    <xf numFmtId="0" fontId="92" fillId="0" borderId="10" xfId="0" applyFont="1" applyFill="1" applyBorder="1" applyAlignment="1">
      <alignment vertical="top"/>
    </xf>
    <xf numFmtId="49" fontId="92" fillId="0" borderId="10" xfId="0" applyNumberFormat="1" applyFont="1" applyFill="1" applyBorder="1" applyAlignment="1">
      <alignment vertical="top"/>
    </xf>
    <xf numFmtId="0" fontId="14" fillId="0" borderId="12" xfId="0" applyFont="1" applyFill="1" applyBorder="1" applyAlignment="1">
      <alignment horizontal="center" vertical="top" wrapText="1"/>
    </xf>
    <xf numFmtId="172" fontId="15" fillId="0" borderId="10" xfId="0" applyNumberFormat="1" applyFont="1" applyFill="1" applyBorder="1" applyAlignment="1">
      <alignment horizontal="center" vertical="top" wrapText="1"/>
    </xf>
    <xf numFmtId="172" fontId="14" fillId="0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 vertical="top"/>
    </xf>
    <xf numFmtId="0" fontId="92" fillId="0" borderId="10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172" fontId="17" fillId="0" borderId="0" xfId="0" applyNumberFormat="1" applyFont="1" applyFill="1" applyBorder="1" applyAlignment="1">
      <alignment horizontal="right" vertical="top" shrinkToFit="1"/>
    </xf>
    <xf numFmtId="49" fontId="14" fillId="33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left" wrapText="1"/>
    </xf>
    <xf numFmtId="49" fontId="15" fillId="0" borderId="17" xfId="0" applyNumberFormat="1" applyFont="1" applyFill="1" applyBorder="1" applyAlignment="1">
      <alignment horizontal="center" vertical="top"/>
    </xf>
    <xf numFmtId="0" fontId="92" fillId="0" borderId="12" xfId="0" applyFont="1" applyBorder="1" applyAlignment="1">
      <alignment vertical="top"/>
    </xf>
    <xf numFmtId="172" fontId="96" fillId="0" borderId="10" xfId="0" applyNumberFormat="1" applyFont="1" applyBorder="1" applyAlignment="1">
      <alignment vertical="top"/>
    </xf>
    <xf numFmtId="49" fontId="14" fillId="0" borderId="15" xfId="0" applyNumberFormat="1" applyFont="1" applyFill="1" applyBorder="1" applyAlignment="1">
      <alignment horizontal="center" vertical="top"/>
    </xf>
    <xf numFmtId="0" fontId="92" fillId="0" borderId="10" xfId="0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0" fillId="0" borderId="10" xfId="0" applyBorder="1" applyAlignment="1">
      <alignment/>
    </xf>
    <xf numFmtId="0" fontId="92" fillId="0" borderId="10" xfId="0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wrapText="1"/>
    </xf>
    <xf numFmtId="49" fontId="15" fillId="33" borderId="10" xfId="0" applyNumberFormat="1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 wrapText="1"/>
    </xf>
    <xf numFmtId="172" fontId="14" fillId="0" borderId="12" xfId="0" applyNumberFormat="1" applyFont="1" applyFill="1" applyBorder="1" applyAlignment="1">
      <alignment horizontal="right" vertical="top"/>
    </xf>
    <xf numFmtId="0" fontId="93" fillId="0" borderId="12" xfId="0" applyFont="1" applyBorder="1" applyAlignment="1">
      <alignment vertical="top"/>
    </xf>
    <xf numFmtId="172" fontId="14" fillId="33" borderId="12" xfId="0" applyNumberFormat="1" applyFont="1" applyFill="1" applyBorder="1" applyAlignment="1">
      <alignment horizontal="center" vertical="top" wrapText="1"/>
    </xf>
    <xf numFmtId="49" fontId="98" fillId="0" borderId="10" xfId="0" applyNumberFormat="1" applyFont="1" applyBorder="1" applyAlignment="1">
      <alignment/>
    </xf>
    <xf numFmtId="0" fontId="98" fillId="0" borderId="1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85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49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85" fillId="0" borderId="12" xfId="0" applyFont="1" applyBorder="1" applyAlignment="1">
      <alignment horizontal="justify" vertical="center" wrapText="1"/>
    </xf>
    <xf numFmtId="180" fontId="2" fillId="33" borderId="12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/>
    </xf>
    <xf numFmtId="0" fontId="91" fillId="0" borderId="10" xfId="0" applyFont="1" applyBorder="1" applyAlignment="1">
      <alignment/>
    </xf>
    <xf numFmtId="180" fontId="91" fillId="0" borderId="10" xfId="0" applyNumberFormat="1" applyFont="1" applyBorder="1" applyAlignment="1">
      <alignment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2" fontId="10" fillId="0" borderId="10" xfId="58" applyNumberFormat="1" applyFont="1" applyFill="1" applyBorder="1" applyAlignment="1">
      <alignment horizontal="center" vertical="center"/>
    </xf>
    <xf numFmtId="180" fontId="10" fillId="0" borderId="10" xfId="58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0" fontId="99" fillId="0" borderId="10" xfId="0" applyFont="1" applyBorder="1" applyAlignment="1">
      <alignment vertical="center"/>
    </xf>
    <xf numFmtId="0" fontId="99" fillId="0" borderId="10" xfId="0" applyFont="1" applyBorder="1" applyAlignment="1">
      <alignment horizontal="right" vertical="center"/>
    </xf>
    <xf numFmtId="180" fontId="99" fillId="0" borderId="10" xfId="0" applyNumberFormat="1" applyFont="1" applyBorder="1" applyAlignment="1">
      <alignment vertical="center"/>
    </xf>
    <xf numFmtId="174" fontId="91" fillId="0" borderId="10" xfId="0" applyNumberFormat="1" applyFont="1" applyBorder="1" applyAlignment="1">
      <alignment vertical="center"/>
    </xf>
    <xf numFmtId="0" fontId="91" fillId="0" borderId="10" xfId="0" applyFont="1" applyBorder="1" applyAlignment="1">
      <alignment/>
    </xf>
    <xf numFmtId="180" fontId="91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vertical="center"/>
    </xf>
    <xf numFmtId="172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180" fontId="100" fillId="0" borderId="10" xfId="0" applyNumberFormat="1" applyFont="1" applyBorder="1" applyAlignment="1">
      <alignment horizontal="center" vertical="center"/>
    </xf>
    <xf numFmtId="0" fontId="91" fillId="0" borderId="20" xfId="0" applyFont="1" applyBorder="1" applyAlignment="1">
      <alignment/>
    </xf>
    <xf numFmtId="0" fontId="91" fillId="0" borderId="10" xfId="0" applyFont="1" applyBorder="1" applyAlignment="1">
      <alignment vertical="center"/>
    </xf>
    <xf numFmtId="174" fontId="91" fillId="0" borderId="10" xfId="0" applyNumberFormat="1" applyFont="1" applyBorder="1" applyAlignment="1">
      <alignment vertical="center"/>
    </xf>
    <xf numFmtId="180" fontId="91" fillId="0" borderId="10" xfId="0" applyNumberFormat="1" applyFont="1" applyBorder="1" applyAlignment="1">
      <alignment vertical="center"/>
    </xf>
    <xf numFmtId="0" fontId="91" fillId="0" borderId="10" xfId="0" applyFont="1" applyBorder="1" applyAlignment="1">
      <alignment vertical="center"/>
    </xf>
    <xf numFmtId="0" fontId="91" fillId="0" borderId="10" xfId="0" applyFont="1" applyFill="1" applyBorder="1" applyAlignment="1">
      <alignment/>
    </xf>
    <xf numFmtId="0" fontId="91" fillId="0" borderId="10" xfId="0" applyFont="1" applyFill="1" applyBorder="1" applyAlignment="1">
      <alignment vertical="center"/>
    </xf>
    <xf numFmtId="0" fontId="101" fillId="0" borderId="10" xfId="0" applyFont="1" applyBorder="1" applyAlignment="1">
      <alignment/>
    </xf>
    <xf numFmtId="180" fontId="10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  <xf numFmtId="0" fontId="29" fillId="0" borderId="20" xfId="0" applyFont="1" applyBorder="1" applyAlignment="1">
      <alignment/>
    </xf>
    <xf numFmtId="0" fontId="102" fillId="33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20" xfId="0" applyFont="1" applyFill="1" applyBorder="1" applyAlignment="1">
      <alignment/>
    </xf>
    <xf numFmtId="0" fontId="28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vertical="center"/>
    </xf>
    <xf numFmtId="180" fontId="28" fillId="33" borderId="10" xfId="0" applyNumberFormat="1" applyFont="1" applyFill="1" applyBorder="1" applyAlignment="1">
      <alignment vertical="center"/>
    </xf>
    <xf numFmtId="174" fontId="28" fillId="33" borderId="10" xfId="0" applyNumberFormat="1" applyFont="1" applyFill="1" applyBorder="1" applyAlignment="1">
      <alignment vertical="center"/>
    </xf>
    <xf numFmtId="180" fontId="28" fillId="33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/>
    </xf>
    <xf numFmtId="0" fontId="28" fillId="33" borderId="10" xfId="0" applyNumberFormat="1" applyFont="1" applyFill="1" applyBorder="1" applyAlignment="1">
      <alignment vertical="center" wrapText="1"/>
    </xf>
    <xf numFmtId="0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0" borderId="2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vertical="center"/>
    </xf>
    <xf numFmtId="180" fontId="30" fillId="33" borderId="10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10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5" borderId="10" xfId="0" applyNumberFormat="1" applyFont="1" applyFill="1" applyBorder="1" applyAlignment="1">
      <alignment horizontal="left" vertical="top" wrapText="1"/>
    </xf>
    <xf numFmtId="49" fontId="10" fillId="35" borderId="14" xfId="0" applyNumberFormat="1" applyFont="1" applyFill="1" applyBorder="1" applyAlignment="1">
      <alignment horizontal="justify" vertical="center"/>
    </xf>
    <xf numFmtId="0" fontId="91" fillId="0" borderId="10" xfId="0" applyFont="1" applyBorder="1" applyAlignment="1">
      <alignment wrapText="1"/>
    </xf>
    <xf numFmtId="0" fontId="91" fillId="0" borderId="10" xfId="0" applyFont="1" applyFill="1" applyBorder="1" applyAlignment="1">
      <alignment wrapText="1"/>
    </xf>
    <xf numFmtId="0" fontId="103" fillId="35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top" wrapText="1"/>
    </xf>
    <xf numFmtId="0" fontId="10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/>
    </xf>
    <xf numFmtId="17" fontId="3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28" fillId="0" borderId="14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49" fontId="11" fillId="35" borderId="10" xfId="0" applyNumberFormat="1" applyFont="1" applyFill="1" applyBorder="1" applyAlignment="1">
      <alignment horizontal="center" vertical="top" wrapText="1"/>
    </xf>
    <xf numFmtId="49" fontId="10" fillId="35" borderId="10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justify" vertical="center"/>
    </xf>
    <xf numFmtId="0" fontId="10" fillId="0" borderId="14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/>
    </xf>
    <xf numFmtId="0" fontId="91" fillId="0" borderId="0" xfId="0" applyFont="1" applyAlignment="1">
      <alignment horizontal="justify" vertical="center"/>
    </xf>
    <xf numFmtId="49" fontId="91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104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justify" vertical="center"/>
    </xf>
    <xf numFmtId="0" fontId="27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8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top" wrapText="1"/>
    </xf>
    <xf numFmtId="180" fontId="0" fillId="0" borderId="10" xfId="0" applyNumberForma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180" fontId="2" fillId="36" borderId="10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180" fontId="2" fillId="16" borderId="1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104" fillId="0" borderId="0" xfId="0" applyFont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0" fontId="18" fillId="0" borderId="27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49" fontId="14" fillId="33" borderId="15" xfId="0" applyNumberFormat="1" applyFont="1" applyFill="1" applyBorder="1" applyAlignment="1">
      <alignment horizontal="center" vertical="top"/>
    </xf>
    <xf numFmtId="49" fontId="14" fillId="33" borderId="12" xfId="0" applyNumberFormat="1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left" vertical="top" wrapText="1"/>
    </xf>
    <xf numFmtId="0" fontId="92" fillId="0" borderId="1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left" vertical="top" wrapText="1"/>
    </xf>
    <xf numFmtId="0" fontId="0" fillId="0" borderId="23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0" xfId="0" applyFill="1" applyAlignment="1">
      <alignment horizontal="center"/>
    </xf>
    <xf numFmtId="49" fontId="15" fillId="33" borderId="15" xfId="0" applyNumberFormat="1" applyFont="1" applyFill="1" applyBorder="1" applyAlignment="1">
      <alignment horizontal="center" vertical="top"/>
    </xf>
    <xf numFmtId="49" fontId="15" fillId="33" borderId="12" xfId="0" applyNumberFormat="1" applyFont="1" applyFill="1" applyBorder="1" applyAlignment="1">
      <alignment horizontal="center" vertical="top"/>
    </xf>
    <xf numFmtId="0" fontId="15" fillId="33" borderId="15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left"/>
    </xf>
    <xf numFmtId="0" fontId="105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vertical="center"/>
    </xf>
    <xf numFmtId="0" fontId="91" fillId="0" borderId="10" xfId="0" applyFont="1" applyBorder="1" applyAlignment="1">
      <alignment/>
    </xf>
    <xf numFmtId="0" fontId="88" fillId="0" borderId="15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06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32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1162050</xdr:colOff>
      <xdr:row>3</xdr:row>
      <xdr:rowOff>0</xdr:rowOff>
    </xdr:from>
    <xdr:to>
      <xdr:col>12</xdr:col>
      <xdr:colOff>1047750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972" t="9561" r="9573" b="13217"/>
        <a:stretch>
          <a:fillRect/>
        </a:stretch>
      </xdr:blipFill>
      <xdr:spPr>
        <a:xfrm>
          <a:off x="11639550" y="76200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75;&#1086;&#1076;%20&#1086;&#1076;&#1074;%20&#8470;1,2,4-16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4"/>
    </sheetNames>
    <sheetDataSet>
      <sheetData sheetId="2">
        <row r="26">
          <cell r="G26">
            <v>889</v>
          </cell>
          <cell r="H26">
            <v>889</v>
          </cell>
          <cell r="I26">
            <v>889</v>
          </cell>
        </row>
        <row r="27">
          <cell r="G27">
            <v>4800</v>
          </cell>
          <cell r="H27">
            <v>4800</v>
          </cell>
          <cell r="I27">
            <v>4765.3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5">
      <selection activeCell="D16" sqref="D16:K16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5.421875" style="0" customWidth="1"/>
    <col min="4" max="4" width="22.28125" style="0" customWidth="1"/>
    <col min="5" max="5" width="38.8515625" style="0" customWidth="1"/>
    <col min="6" max="6" width="9.28125" style="0" customWidth="1"/>
    <col min="7" max="7" width="10.7109375" style="0" customWidth="1"/>
    <col min="8" max="8" width="11.8515625" style="0" customWidth="1"/>
    <col min="9" max="9" width="11.421875" style="0" customWidth="1"/>
    <col min="10" max="11" width="10.7109375" style="0" customWidth="1"/>
  </cols>
  <sheetData>
    <row r="1" spans="1:11" s="3" customFormat="1" ht="15.75">
      <c r="A1" s="326" t="s">
        <v>34</v>
      </c>
      <c r="B1" s="326"/>
      <c r="C1" s="326"/>
      <c r="D1" s="326"/>
      <c r="E1" s="326"/>
      <c r="F1" s="16"/>
      <c r="G1" s="16"/>
      <c r="H1" s="16"/>
      <c r="I1" s="16"/>
      <c r="J1" s="16"/>
      <c r="K1" s="17"/>
    </row>
    <row r="2" spans="1:11" s="3" customFormat="1" ht="15.75">
      <c r="A2" s="331" t="s">
        <v>35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s="3" customFormat="1" ht="12.75">
      <c r="A3" s="321" t="s">
        <v>195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56.25" customHeight="1">
      <c r="A4" s="322" t="s">
        <v>0</v>
      </c>
      <c r="B4" s="322"/>
      <c r="C4" s="322" t="s">
        <v>5</v>
      </c>
      <c r="D4" s="322" t="s">
        <v>6</v>
      </c>
      <c r="E4" s="322" t="s">
        <v>7</v>
      </c>
      <c r="F4" s="322" t="s">
        <v>8</v>
      </c>
      <c r="G4" s="322" t="s">
        <v>36</v>
      </c>
      <c r="H4" s="322" t="s">
        <v>37</v>
      </c>
      <c r="I4" s="322" t="s">
        <v>38</v>
      </c>
      <c r="J4" s="322" t="s">
        <v>39</v>
      </c>
      <c r="K4" s="322" t="s">
        <v>40</v>
      </c>
    </row>
    <row r="5" spans="1:11" ht="15">
      <c r="A5" s="4" t="s">
        <v>3</v>
      </c>
      <c r="B5" s="4" t="s">
        <v>4</v>
      </c>
      <c r="C5" s="330"/>
      <c r="D5" s="329" t="s">
        <v>2</v>
      </c>
      <c r="E5" s="329" t="s">
        <v>1</v>
      </c>
      <c r="F5" s="329"/>
      <c r="G5" s="329"/>
      <c r="H5" s="329"/>
      <c r="I5" s="329"/>
      <c r="J5" s="329"/>
      <c r="K5" s="329"/>
    </row>
    <row r="6" spans="1:11" s="6" customFormat="1" ht="15" customHeight="1">
      <c r="A6" s="5" t="s">
        <v>32</v>
      </c>
      <c r="B6" s="5" t="s">
        <v>31</v>
      </c>
      <c r="C6" s="5"/>
      <c r="D6" s="323" t="s">
        <v>60</v>
      </c>
      <c r="E6" s="324"/>
      <c r="F6" s="324"/>
      <c r="G6" s="324"/>
      <c r="H6" s="324"/>
      <c r="I6" s="324"/>
      <c r="J6" s="324"/>
      <c r="K6" s="337"/>
    </row>
    <row r="7" spans="1:11" ht="15" customHeight="1">
      <c r="A7" s="327" t="s">
        <v>32</v>
      </c>
      <c r="B7" s="327" t="s">
        <v>31</v>
      </c>
      <c r="C7" s="327" t="s">
        <v>50</v>
      </c>
      <c r="D7" s="325" t="s">
        <v>51</v>
      </c>
      <c r="E7" s="67" t="s">
        <v>52</v>
      </c>
      <c r="F7" s="68" t="s">
        <v>53</v>
      </c>
      <c r="G7" s="69">
        <v>6216</v>
      </c>
      <c r="H7" s="69">
        <v>6101</v>
      </c>
      <c r="I7" s="69">
        <v>6203</v>
      </c>
      <c r="J7" s="70">
        <f>I7/G7*100</f>
        <v>99.7908622908623</v>
      </c>
      <c r="K7" s="70">
        <f>I7/H7*100</f>
        <v>101.67185707261103</v>
      </c>
    </row>
    <row r="8" spans="1:11" ht="37.5" customHeight="1">
      <c r="A8" s="328"/>
      <c r="B8" s="328" t="s">
        <v>31</v>
      </c>
      <c r="C8" s="328"/>
      <c r="D8" s="325" t="s">
        <v>54</v>
      </c>
      <c r="E8" s="67" t="s">
        <v>55</v>
      </c>
      <c r="F8" s="68" t="s">
        <v>9</v>
      </c>
      <c r="G8" s="70">
        <v>430292.6</v>
      </c>
      <c r="H8" s="70">
        <v>429961.3</v>
      </c>
      <c r="I8" s="70">
        <v>426228.2</v>
      </c>
      <c r="J8" s="70">
        <f>I8/G8*100</f>
        <v>99.05543344226697</v>
      </c>
      <c r="K8" s="70">
        <f>I8/H8*100</f>
        <v>99.13175906761842</v>
      </c>
    </row>
    <row r="9" spans="1:12" s="13" customFormat="1" ht="23.25" customHeight="1">
      <c r="A9" s="327" t="s">
        <v>32</v>
      </c>
      <c r="B9" s="327" t="s">
        <v>31</v>
      </c>
      <c r="C9" s="327" t="s">
        <v>50</v>
      </c>
      <c r="D9" s="325" t="s">
        <v>56</v>
      </c>
      <c r="E9" s="67" t="s">
        <v>57</v>
      </c>
      <c r="F9" s="68" t="s">
        <v>53</v>
      </c>
      <c r="G9" s="69">
        <v>6216</v>
      </c>
      <c r="H9" s="69">
        <v>6101</v>
      </c>
      <c r="I9" s="69">
        <v>6203</v>
      </c>
      <c r="J9" s="70">
        <f>I9/G9*100</f>
        <v>99.7908622908623</v>
      </c>
      <c r="K9" s="70">
        <f>I9/H9*100</f>
        <v>101.67185707261103</v>
      </c>
      <c r="L9" s="12"/>
    </row>
    <row r="10" spans="1:11" s="13" customFormat="1" ht="25.5" customHeight="1">
      <c r="A10" s="327"/>
      <c r="B10" s="327"/>
      <c r="C10" s="327"/>
      <c r="D10" s="325"/>
      <c r="E10" s="72" t="s">
        <v>58</v>
      </c>
      <c r="F10" s="68" t="s">
        <v>53</v>
      </c>
      <c r="G10" s="69">
        <v>33</v>
      </c>
      <c r="H10" s="69">
        <v>30</v>
      </c>
      <c r="I10" s="69">
        <v>30</v>
      </c>
      <c r="J10" s="70">
        <f>I10/G10*100</f>
        <v>90.9090909090909</v>
      </c>
      <c r="K10" s="70">
        <f>I10/H10*100</f>
        <v>100</v>
      </c>
    </row>
    <row r="11" spans="1:11" ht="22.5">
      <c r="A11" s="327"/>
      <c r="B11" s="327"/>
      <c r="C11" s="327"/>
      <c r="D11" s="325"/>
      <c r="E11" s="72" t="s">
        <v>59</v>
      </c>
      <c r="F11" s="68" t="s">
        <v>53</v>
      </c>
      <c r="G11" s="71"/>
      <c r="H11" s="71"/>
      <c r="I11" s="71"/>
      <c r="J11" s="70"/>
      <c r="K11" s="70"/>
    </row>
    <row r="12" spans="1:11" ht="22.5">
      <c r="A12" s="328" t="s">
        <v>32</v>
      </c>
      <c r="B12" s="328" t="s">
        <v>31</v>
      </c>
      <c r="C12" s="328"/>
      <c r="D12" s="325"/>
      <c r="E12" s="67" t="s">
        <v>55</v>
      </c>
      <c r="F12" s="68" t="s">
        <v>9</v>
      </c>
      <c r="G12" s="70">
        <v>483263.1</v>
      </c>
      <c r="H12" s="70">
        <v>482910.8</v>
      </c>
      <c r="I12" s="70">
        <v>478931.7</v>
      </c>
      <c r="J12" s="70">
        <f>I12/G12*100</f>
        <v>99.10371803682094</v>
      </c>
      <c r="K12" s="70">
        <f>I12/H12*100</f>
        <v>99.17601759993772</v>
      </c>
    </row>
    <row r="13" spans="1:11" ht="35.25" customHeight="1">
      <c r="A13" s="5"/>
      <c r="B13" s="5"/>
      <c r="C13" s="5"/>
      <c r="D13" s="323" t="s">
        <v>76</v>
      </c>
      <c r="E13" s="324"/>
      <c r="F13" s="324"/>
      <c r="G13" s="324"/>
      <c r="H13" s="324"/>
      <c r="I13" s="324"/>
      <c r="J13" s="324"/>
      <c r="K13" s="324"/>
    </row>
    <row r="14" spans="1:11" ht="15">
      <c r="A14" s="333" t="s">
        <v>32</v>
      </c>
      <c r="B14" s="333" t="s">
        <v>63</v>
      </c>
      <c r="C14" s="333" t="s">
        <v>50</v>
      </c>
      <c r="D14" s="335" t="s">
        <v>77</v>
      </c>
      <c r="E14" s="25" t="s">
        <v>78</v>
      </c>
      <c r="F14" s="26" t="s">
        <v>79</v>
      </c>
      <c r="G14" s="27">
        <v>10880</v>
      </c>
      <c r="H14" s="27">
        <v>10880</v>
      </c>
      <c r="I14" s="27">
        <v>10381</v>
      </c>
      <c r="J14" s="28">
        <f>H14/G14*100</f>
        <v>100</v>
      </c>
      <c r="K14" s="28">
        <f>I14/H14*100</f>
        <v>95.41360294117646</v>
      </c>
    </row>
    <row r="15" spans="1:11" ht="24">
      <c r="A15" s="334"/>
      <c r="B15" s="334"/>
      <c r="C15" s="334"/>
      <c r="D15" s="336"/>
      <c r="E15" s="29" t="s">
        <v>80</v>
      </c>
      <c r="F15" s="30" t="s">
        <v>9</v>
      </c>
      <c r="G15" s="7">
        <v>351078.7</v>
      </c>
      <c r="H15" s="7">
        <v>350933.6</v>
      </c>
      <c r="I15" s="7">
        <v>350484.3</v>
      </c>
      <c r="J15" s="28">
        <f>I15/G15*100</f>
        <v>99.83069323203031</v>
      </c>
      <c r="K15" s="28">
        <f>I15/H15*100</f>
        <v>99.87197008208962</v>
      </c>
    </row>
    <row r="16" spans="1:11" ht="15">
      <c r="A16" s="5"/>
      <c r="B16" s="5"/>
      <c r="C16" s="5"/>
      <c r="D16" s="323" t="s">
        <v>81</v>
      </c>
      <c r="E16" s="324"/>
      <c r="F16" s="324"/>
      <c r="G16" s="324"/>
      <c r="H16" s="324"/>
      <c r="I16" s="324"/>
      <c r="J16" s="324"/>
      <c r="K16" s="324"/>
    </row>
    <row r="17" spans="1:11" ht="15">
      <c r="A17" s="333" t="s">
        <v>32</v>
      </c>
      <c r="B17" s="333" t="s">
        <v>30</v>
      </c>
      <c r="C17" s="333" t="s">
        <v>82</v>
      </c>
      <c r="D17" s="335" t="s">
        <v>83</v>
      </c>
      <c r="E17" s="25" t="s">
        <v>84</v>
      </c>
      <c r="F17" s="26" t="s">
        <v>79</v>
      </c>
      <c r="G17" s="27">
        <v>1010</v>
      </c>
      <c r="H17" s="27">
        <v>1010</v>
      </c>
      <c r="I17" s="27">
        <v>995</v>
      </c>
      <c r="J17" s="28">
        <f aca="true" t="shared" si="0" ref="J17:J22">I17/G17*100</f>
        <v>98.51485148514851</v>
      </c>
      <c r="K17" s="28">
        <f>I17/H17*100</f>
        <v>98.51485148514851</v>
      </c>
    </row>
    <row r="18" spans="1:11" ht="24">
      <c r="A18" s="334"/>
      <c r="B18" s="334"/>
      <c r="C18" s="334"/>
      <c r="D18" s="336"/>
      <c r="E18" s="29" t="s">
        <v>85</v>
      </c>
      <c r="F18" s="30" t="s">
        <v>9</v>
      </c>
      <c r="G18" s="7">
        <v>34117.7</v>
      </c>
      <c r="H18" s="7">
        <v>34117.7</v>
      </c>
      <c r="I18" s="7">
        <v>34090.1</v>
      </c>
      <c r="J18" s="28">
        <f t="shared" si="0"/>
        <v>99.9191035738048</v>
      </c>
      <c r="K18" s="28">
        <f>I18/H18*100</f>
        <v>99.9191035738048</v>
      </c>
    </row>
    <row r="19" spans="1:11" ht="45.75" customHeight="1">
      <c r="A19" s="338" t="s">
        <v>32</v>
      </c>
      <c r="B19" s="338" t="s">
        <v>30</v>
      </c>
      <c r="C19" s="338" t="s">
        <v>82</v>
      </c>
      <c r="D19" s="341" t="s">
        <v>86</v>
      </c>
      <c r="E19" s="31" t="s">
        <v>87</v>
      </c>
      <c r="F19" s="7" t="s">
        <v>79</v>
      </c>
      <c r="G19" s="32">
        <v>1030</v>
      </c>
      <c r="H19" s="32">
        <v>1030</v>
      </c>
      <c r="I19" s="32">
        <v>1030</v>
      </c>
      <c r="J19" s="28">
        <f t="shared" si="0"/>
        <v>100</v>
      </c>
      <c r="K19" s="28">
        <f>I19/H19*100</f>
        <v>100</v>
      </c>
    </row>
    <row r="20" spans="1:11" ht="36">
      <c r="A20" s="339"/>
      <c r="B20" s="339"/>
      <c r="C20" s="339"/>
      <c r="D20" s="342"/>
      <c r="E20" s="31" t="s">
        <v>88</v>
      </c>
      <c r="F20" s="7" t="s">
        <v>9</v>
      </c>
      <c r="G20" s="32">
        <v>31055.7</v>
      </c>
      <c r="H20" s="7">
        <v>31055.7</v>
      </c>
      <c r="I20" s="7">
        <v>31055.7</v>
      </c>
      <c r="J20" s="28">
        <f t="shared" si="0"/>
        <v>100</v>
      </c>
      <c r="K20" s="28">
        <f>I20/H20*100</f>
        <v>100</v>
      </c>
    </row>
    <row r="21" spans="1:11" ht="15">
      <c r="A21" s="333" t="s">
        <v>32</v>
      </c>
      <c r="B21" s="333" t="s">
        <v>30</v>
      </c>
      <c r="C21" s="333" t="s">
        <v>50</v>
      </c>
      <c r="D21" s="340" t="s">
        <v>89</v>
      </c>
      <c r="E21" s="29" t="s">
        <v>78</v>
      </c>
      <c r="F21" s="30" t="s">
        <v>79</v>
      </c>
      <c r="G21" s="18">
        <v>6060</v>
      </c>
      <c r="H21" s="18">
        <v>6060</v>
      </c>
      <c r="I21" s="18">
        <v>5856</v>
      </c>
      <c r="J21" s="7">
        <f t="shared" si="0"/>
        <v>96.63366336633663</v>
      </c>
      <c r="K21" s="7">
        <f>I21/G21*100</f>
        <v>96.63366336633663</v>
      </c>
    </row>
    <row r="22" spans="1:13" ht="24">
      <c r="A22" s="334"/>
      <c r="B22" s="334"/>
      <c r="C22" s="334"/>
      <c r="D22" s="336"/>
      <c r="E22" s="29" t="s">
        <v>80</v>
      </c>
      <c r="F22" s="30" t="s">
        <v>9</v>
      </c>
      <c r="G22" s="7">
        <v>59785.7</v>
      </c>
      <c r="H22" s="7">
        <v>58389.9</v>
      </c>
      <c r="I22" s="7">
        <v>58389.9</v>
      </c>
      <c r="J22" s="87">
        <f t="shared" si="0"/>
        <v>97.66532799649416</v>
      </c>
      <c r="K22" s="28">
        <f>I22/H22*100</f>
        <v>100</v>
      </c>
      <c r="M22" t="s">
        <v>72</v>
      </c>
    </row>
    <row r="25" ht="15">
      <c r="A25" t="s">
        <v>182</v>
      </c>
    </row>
    <row r="26" ht="15">
      <c r="A26" t="s">
        <v>183</v>
      </c>
    </row>
  </sheetData>
  <sheetProtection/>
  <mergeCells count="40">
    <mergeCell ref="C17:C18"/>
    <mergeCell ref="D17:D18"/>
    <mergeCell ref="D16:K16"/>
    <mergeCell ref="B17:B18"/>
    <mergeCell ref="A17:A18"/>
    <mergeCell ref="D21:D22"/>
    <mergeCell ref="D19:D20"/>
    <mergeCell ref="C19:C20"/>
    <mergeCell ref="A21:A22"/>
    <mergeCell ref="B21:B22"/>
    <mergeCell ref="D6:K6"/>
    <mergeCell ref="D9:D12"/>
    <mergeCell ref="C21:C22"/>
    <mergeCell ref="B19:B20"/>
    <mergeCell ref="A19:A20"/>
    <mergeCell ref="A14:A15"/>
    <mergeCell ref="B14:B15"/>
    <mergeCell ref="A9:A12"/>
    <mergeCell ref="B9:B12"/>
    <mergeCell ref="C9:C12"/>
    <mergeCell ref="A2:K2"/>
    <mergeCell ref="K4:K5"/>
    <mergeCell ref="A7:A8"/>
    <mergeCell ref="B7:B8"/>
    <mergeCell ref="C14:C15"/>
    <mergeCell ref="J4:J5"/>
    <mergeCell ref="D4:D5"/>
    <mergeCell ref="G4:G5"/>
    <mergeCell ref="D14:D15"/>
    <mergeCell ref="H4:H5"/>
    <mergeCell ref="A3:K3"/>
    <mergeCell ref="A4:B4"/>
    <mergeCell ref="D13:K13"/>
    <mergeCell ref="D7:D8"/>
    <mergeCell ref="A1:E1"/>
    <mergeCell ref="C7:C8"/>
    <mergeCell ref="I4:I5"/>
    <mergeCell ref="E4:E5"/>
    <mergeCell ref="F4:F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="50" zoomScaleNormal="50" workbookViewId="0" topLeftCell="A1">
      <selection activeCell="L7" sqref="L7:N7"/>
    </sheetView>
  </sheetViews>
  <sheetFormatPr defaultColWidth="9.140625" defaultRowHeight="15"/>
  <cols>
    <col min="1" max="1" width="4.421875" style="0" customWidth="1"/>
    <col min="2" max="2" width="3.28125" style="0" customWidth="1"/>
    <col min="3" max="3" width="5.8515625" style="0" customWidth="1"/>
    <col min="4" max="4" width="5.00390625" style="0" customWidth="1"/>
    <col min="5" max="5" width="53.140625" style="0" customWidth="1"/>
    <col min="6" max="6" width="35.7109375" style="0" customWidth="1"/>
    <col min="7" max="7" width="8.140625" style="0" customWidth="1"/>
    <col min="8" max="8" width="4.8515625" style="0" customWidth="1"/>
    <col min="9" max="9" width="5.421875" style="0" customWidth="1"/>
    <col min="10" max="10" width="23.00390625" style="19" customWidth="1"/>
    <col min="11" max="11" width="8.28125" style="0" customWidth="1"/>
    <col min="12" max="12" width="20.140625" style="19" customWidth="1"/>
    <col min="13" max="13" width="19.421875" style="0" customWidth="1"/>
    <col min="14" max="14" width="17.421875" style="0" customWidth="1"/>
    <col min="15" max="15" width="22.8515625" style="0" customWidth="1"/>
    <col min="16" max="16" width="33.28125" style="0" customWidth="1"/>
    <col min="17" max="17" width="14.00390625" style="0" customWidth="1"/>
  </cols>
  <sheetData>
    <row r="1" spans="1:32" ht="18.75">
      <c r="A1" s="349" t="s">
        <v>140</v>
      </c>
      <c r="B1" s="349"/>
      <c r="C1" s="349"/>
      <c r="D1" s="349"/>
      <c r="E1" s="349"/>
      <c r="F1" s="349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1"/>
    </row>
    <row r="2" spans="1:32" ht="15">
      <c r="A2" s="349" t="s">
        <v>141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1"/>
    </row>
    <row r="3" spans="1:32" ht="26.25" customHeight="1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1"/>
    </row>
    <row r="4" spans="1:32" ht="27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51" t="s">
        <v>515</v>
      </c>
      <c r="O4" s="23"/>
      <c r="P4" s="2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2"/>
      <c r="AE4" s="2"/>
      <c r="AF4" s="1"/>
    </row>
    <row r="5" spans="1:32" ht="18.75">
      <c r="A5" s="343" t="s">
        <v>189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  <c r="AF5" s="1"/>
    </row>
    <row r="6" spans="1:16" ht="18.75">
      <c r="A6" s="348" t="s">
        <v>139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16" ht="70.5" customHeight="1">
      <c r="A7" s="345" t="s">
        <v>0</v>
      </c>
      <c r="B7" s="346"/>
      <c r="C7" s="346"/>
      <c r="D7" s="346"/>
      <c r="E7" s="347" t="s">
        <v>10</v>
      </c>
      <c r="F7" s="347" t="s">
        <v>11</v>
      </c>
      <c r="G7" s="347" t="s">
        <v>12</v>
      </c>
      <c r="H7" s="347"/>
      <c r="I7" s="347"/>
      <c r="J7" s="347"/>
      <c r="K7" s="347"/>
      <c r="L7" s="347" t="s">
        <v>13</v>
      </c>
      <c r="M7" s="347"/>
      <c r="N7" s="347"/>
      <c r="O7" s="347" t="s">
        <v>42</v>
      </c>
      <c r="P7" s="347"/>
    </row>
    <row r="8" spans="1:17" ht="102" customHeight="1">
      <c r="A8" s="35" t="s">
        <v>3</v>
      </c>
      <c r="B8" s="35" t="s">
        <v>4</v>
      </c>
      <c r="C8" s="35" t="s">
        <v>14</v>
      </c>
      <c r="D8" s="35" t="s">
        <v>15</v>
      </c>
      <c r="E8" s="355" t="s">
        <v>1</v>
      </c>
      <c r="F8" s="347"/>
      <c r="G8" s="35" t="s">
        <v>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36</v>
      </c>
      <c r="M8" s="35" t="s">
        <v>37</v>
      </c>
      <c r="N8" s="35" t="s">
        <v>41</v>
      </c>
      <c r="O8" s="35" t="s">
        <v>43</v>
      </c>
      <c r="P8" s="35" t="s">
        <v>44</v>
      </c>
      <c r="Q8" s="34"/>
    </row>
    <row r="9" spans="1:16" ht="24" customHeight="1">
      <c r="A9" s="364" t="s">
        <v>31</v>
      </c>
      <c r="B9" s="364" t="s">
        <v>31</v>
      </c>
      <c r="C9" s="364"/>
      <c r="D9" s="364"/>
      <c r="E9" s="366" t="s">
        <v>60</v>
      </c>
      <c r="F9" s="36" t="s">
        <v>20</v>
      </c>
      <c r="G9" s="140"/>
      <c r="H9" s="140"/>
      <c r="I9" s="140"/>
      <c r="J9" s="140"/>
      <c r="K9" s="140"/>
      <c r="L9" s="37">
        <f>L10</f>
        <v>483263.1</v>
      </c>
      <c r="M9" s="37">
        <f>M10</f>
        <v>482910.8</v>
      </c>
      <c r="N9" s="37">
        <f>N10</f>
        <v>478931.6999999999</v>
      </c>
      <c r="O9" s="38">
        <f aca="true" t="shared" si="0" ref="O9:O32">N9/L9*100</f>
        <v>99.10371803682092</v>
      </c>
      <c r="P9" s="38">
        <f>N9/M9*100</f>
        <v>99.1760175999377</v>
      </c>
    </row>
    <row r="10" spans="1:16" ht="69.75" customHeight="1">
      <c r="A10" s="365"/>
      <c r="B10" s="365"/>
      <c r="C10" s="365"/>
      <c r="D10" s="365"/>
      <c r="E10" s="367"/>
      <c r="F10" s="39" t="s">
        <v>68</v>
      </c>
      <c r="G10" s="141" t="s">
        <v>50</v>
      </c>
      <c r="H10" s="141"/>
      <c r="I10" s="141"/>
      <c r="J10" s="141"/>
      <c r="K10" s="141"/>
      <c r="L10" s="117">
        <f>L12+L15+L16+L17+L18+L19+L20+L21+L22+L23+L24+L25</f>
        <v>483263.1</v>
      </c>
      <c r="M10" s="117">
        <f>M12+M15+M16+M17+M18+M19+M20+M21+M22+M23+M24+M25</f>
        <v>482910.8</v>
      </c>
      <c r="N10" s="117">
        <f>N12+N15+N16+N17+N18+N19+N20+N21+N22+N23+N24+N25</f>
        <v>478931.6999999999</v>
      </c>
      <c r="O10" s="86">
        <f t="shared" si="0"/>
        <v>99.10371803682092</v>
      </c>
      <c r="P10" s="86">
        <f>N10/M10*100</f>
        <v>99.1760175999377</v>
      </c>
    </row>
    <row r="11" spans="1:17" ht="49.5" customHeight="1">
      <c r="A11" s="353" t="s">
        <v>32</v>
      </c>
      <c r="B11" s="353" t="s">
        <v>31</v>
      </c>
      <c r="C11" s="353" t="s">
        <v>32</v>
      </c>
      <c r="D11" s="353"/>
      <c r="E11" s="368" t="s">
        <v>61</v>
      </c>
      <c r="F11" s="142" t="s">
        <v>20</v>
      </c>
      <c r="G11" s="116"/>
      <c r="H11" s="116"/>
      <c r="I11" s="116"/>
      <c r="J11" s="116"/>
      <c r="K11" s="116"/>
      <c r="L11" s="40">
        <f>L12</f>
        <v>430292.60000000003</v>
      </c>
      <c r="M11" s="40">
        <f>M12</f>
        <v>429961.30000000005</v>
      </c>
      <c r="N11" s="40">
        <f>N12</f>
        <v>426228.19999999995</v>
      </c>
      <c r="O11" s="86">
        <f t="shared" si="0"/>
        <v>99.05543344226693</v>
      </c>
      <c r="P11" s="86">
        <f>N11/M11*100</f>
        <v>99.13175906761839</v>
      </c>
      <c r="Q11" s="14"/>
    </row>
    <row r="12" spans="1:19" ht="84" customHeight="1">
      <c r="A12" s="354"/>
      <c r="B12" s="354"/>
      <c r="C12" s="354"/>
      <c r="D12" s="354"/>
      <c r="E12" s="369"/>
      <c r="F12" s="39" t="s">
        <v>68</v>
      </c>
      <c r="G12" s="141" t="s">
        <v>50</v>
      </c>
      <c r="H12" s="141"/>
      <c r="I12" s="141"/>
      <c r="J12" s="141"/>
      <c r="K12" s="141"/>
      <c r="L12" s="117">
        <f>L13+L14</f>
        <v>430292.60000000003</v>
      </c>
      <c r="M12" s="117">
        <f>M13+M14</f>
        <v>429961.30000000005</v>
      </c>
      <c r="N12" s="117">
        <f>N13+N14</f>
        <v>426228.19999999995</v>
      </c>
      <c r="O12" s="86">
        <f t="shared" si="0"/>
        <v>99.05543344226693</v>
      </c>
      <c r="P12" s="86">
        <f>N12/M12*100</f>
        <v>99.13175906761839</v>
      </c>
      <c r="Q12" s="11"/>
      <c r="R12" s="363"/>
      <c r="S12" s="363"/>
    </row>
    <row r="13" spans="1:19" ht="198" customHeight="1">
      <c r="A13" s="141" t="s">
        <v>32</v>
      </c>
      <c r="B13" s="141" t="s">
        <v>31</v>
      </c>
      <c r="C13" s="141" t="s">
        <v>32</v>
      </c>
      <c r="D13" s="141"/>
      <c r="E13" s="142" t="s">
        <v>62</v>
      </c>
      <c r="F13" s="39" t="s">
        <v>68</v>
      </c>
      <c r="G13" s="141" t="s">
        <v>50</v>
      </c>
      <c r="H13" s="141" t="s">
        <v>21</v>
      </c>
      <c r="I13" s="141" t="s">
        <v>32</v>
      </c>
      <c r="J13" s="141" t="s">
        <v>122</v>
      </c>
      <c r="K13" s="141" t="s">
        <v>69</v>
      </c>
      <c r="L13" s="85">
        <v>352494.9</v>
      </c>
      <c r="M13" s="85">
        <v>352494.9</v>
      </c>
      <c r="N13" s="85">
        <v>350185.3</v>
      </c>
      <c r="O13" s="86">
        <f t="shared" si="0"/>
        <v>99.34478484653252</v>
      </c>
      <c r="P13" s="86">
        <f aca="true" t="shared" si="1" ref="P13:P27">N13/M13*100</f>
        <v>99.34478484653252</v>
      </c>
      <c r="Q13" s="13"/>
      <c r="R13" s="24"/>
      <c r="S13" s="24"/>
    </row>
    <row r="14" spans="1:17" ht="105.75" customHeight="1">
      <c r="A14" s="141" t="s">
        <v>32</v>
      </c>
      <c r="B14" s="141" t="s">
        <v>31</v>
      </c>
      <c r="C14" s="141" t="s">
        <v>32</v>
      </c>
      <c r="D14" s="141"/>
      <c r="E14" s="142" t="s">
        <v>64</v>
      </c>
      <c r="F14" s="39" t="s">
        <v>68</v>
      </c>
      <c r="G14" s="141" t="s">
        <v>50</v>
      </c>
      <c r="H14" s="141" t="s">
        <v>21</v>
      </c>
      <c r="I14" s="141" t="s">
        <v>32</v>
      </c>
      <c r="J14" s="141" t="s">
        <v>123</v>
      </c>
      <c r="K14" s="141" t="s">
        <v>69</v>
      </c>
      <c r="L14" s="85">
        <v>77797.7</v>
      </c>
      <c r="M14" s="85">
        <v>77466.4</v>
      </c>
      <c r="N14" s="85">
        <v>76042.9</v>
      </c>
      <c r="O14" s="86">
        <f t="shared" si="0"/>
        <v>97.74440632563687</v>
      </c>
      <c r="P14" s="86">
        <f t="shared" si="1"/>
        <v>98.162429130565</v>
      </c>
      <c r="Q14" s="13"/>
    </row>
    <row r="15" spans="1:17" ht="190.5" customHeight="1">
      <c r="A15" s="141" t="s">
        <v>32</v>
      </c>
      <c r="B15" s="141" t="s">
        <v>31</v>
      </c>
      <c r="C15" s="141" t="s">
        <v>32</v>
      </c>
      <c r="D15" s="141"/>
      <c r="E15" s="142" t="s">
        <v>66</v>
      </c>
      <c r="F15" s="39" t="s">
        <v>68</v>
      </c>
      <c r="G15" s="141" t="s">
        <v>50</v>
      </c>
      <c r="H15" s="141" t="s">
        <v>70</v>
      </c>
      <c r="I15" s="141" t="s">
        <v>33</v>
      </c>
      <c r="J15" s="141" t="s">
        <v>124</v>
      </c>
      <c r="K15" s="141" t="s">
        <v>69</v>
      </c>
      <c r="L15" s="85">
        <v>17104</v>
      </c>
      <c r="M15" s="85">
        <v>17104</v>
      </c>
      <c r="N15" s="85">
        <v>16924.3</v>
      </c>
      <c r="O15" s="86">
        <f t="shared" si="0"/>
        <v>98.94936856875584</v>
      </c>
      <c r="P15" s="86">
        <f t="shared" si="1"/>
        <v>98.94936856875584</v>
      </c>
      <c r="Q15" s="13"/>
    </row>
    <row r="16" spans="1:17" ht="190.5" customHeight="1">
      <c r="A16" s="141" t="s">
        <v>32</v>
      </c>
      <c r="B16" s="141" t="s">
        <v>31</v>
      </c>
      <c r="C16" s="141" t="s">
        <v>32</v>
      </c>
      <c r="D16" s="141"/>
      <c r="E16" s="124" t="s">
        <v>144</v>
      </c>
      <c r="F16" s="39" t="s">
        <v>68</v>
      </c>
      <c r="G16" s="141" t="s">
        <v>50</v>
      </c>
      <c r="H16" s="141" t="s">
        <v>21</v>
      </c>
      <c r="I16" s="141" t="s">
        <v>143</v>
      </c>
      <c r="J16" s="141" t="s">
        <v>145</v>
      </c>
      <c r="K16" s="141" t="s">
        <v>69</v>
      </c>
      <c r="L16" s="85">
        <v>235.6</v>
      </c>
      <c r="M16" s="85">
        <v>235.6</v>
      </c>
      <c r="N16" s="85">
        <v>204.8</v>
      </c>
      <c r="O16" s="86">
        <f t="shared" si="0"/>
        <v>86.9269949066214</v>
      </c>
      <c r="P16" s="86">
        <f t="shared" si="1"/>
        <v>86.9269949066214</v>
      </c>
      <c r="Q16" s="13"/>
    </row>
    <row r="17" spans="1:17" ht="87" customHeight="1">
      <c r="A17" s="141" t="s">
        <v>32</v>
      </c>
      <c r="B17" s="141" t="s">
        <v>31</v>
      </c>
      <c r="C17" s="141" t="s">
        <v>32</v>
      </c>
      <c r="D17" s="141"/>
      <c r="E17" s="124" t="s">
        <v>167</v>
      </c>
      <c r="F17" s="39" t="s">
        <v>68</v>
      </c>
      <c r="G17" s="141" t="s">
        <v>50</v>
      </c>
      <c r="H17" s="141" t="s">
        <v>21</v>
      </c>
      <c r="I17" s="141" t="s">
        <v>32</v>
      </c>
      <c r="J17" s="141" t="s">
        <v>145</v>
      </c>
      <c r="K17" s="141" t="s">
        <v>166</v>
      </c>
      <c r="L17" s="85">
        <v>12832.6</v>
      </c>
      <c r="M17" s="85">
        <v>12832.6</v>
      </c>
      <c r="N17" s="85">
        <v>12832.6</v>
      </c>
      <c r="O17" s="86">
        <f t="shared" si="0"/>
        <v>100</v>
      </c>
      <c r="P17" s="86">
        <f t="shared" si="1"/>
        <v>100</v>
      </c>
      <c r="Q17" s="13"/>
    </row>
    <row r="18" spans="1:17" ht="87" customHeight="1">
      <c r="A18" s="141" t="s">
        <v>32</v>
      </c>
      <c r="B18" s="141" t="s">
        <v>31</v>
      </c>
      <c r="C18" s="141" t="s">
        <v>32</v>
      </c>
      <c r="D18" s="141"/>
      <c r="E18" s="124" t="s">
        <v>167</v>
      </c>
      <c r="F18" s="39" t="s">
        <v>68</v>
      </c>
      <c r="G18" s="141" t="s">
        <v>50</v>
      </c>
      <c r="H18" s="141" t="s">
        <v>21</v>
      </c>
      <c r="I18" s="141" t="s">
        <v>32</v>
      </c>
      <c r="J18" s="141" t="s">
        <v>168</v>
      </c>
      <c r="K18" s="141" t="s">
        <v>166</v>
      </c>
      <c r="L18" s="85">
        <v>1</v>
      </c>
      <c r="M18" s="85">
        <v>0</v>
      </c>
      <c r="N18" s="85">
        <v>0</v>
      </c>
      <c r="O18" s="86">
        <f t="shared" si="0"/>
        <v>0</v>
      </c>
      <c r="P18" s="86">
        <v>0</v>
      </c>
      <c r="Q18" s="13"/>
    </row>
    <row r="19" spans="1:17" ht="87" customHeight="1">
      <c r="A19" s="141" t="s">
        <v>32</v>
      </c>
      <c r="B19" s="141" t="s">
        <v>31</v>
      </c>
      <c r="C19" s="141" t="s">
        <v>32</v>
      </c>
      <c r="D19" s="141"/>
      <c r="E19" s="124" t="s">
        <v>169</v>
      </c>
      <c r="F19" s="39" t="s">
        <v>68</v>
      </c>
      <c r="G19" s="141" t="s">
        <v>50</v>
      </c>
      <c r="H19" s="141" t="s">
        <v>170</v>
      </c>
      <c r="I19" s="141" t="s">
        <v>32</v>
      </c>
      <c r="J19" s="141" t="s">
        <v>123</v>
      </c>
      <c r="K19" s="141" t="s">
        <v>69</v>
      </c>
      <c r="L19" s="85">
        <v>60</v>
      </c>
      <c r="M19" s="85">
        <v>40</v>
      </c>
      <c r="N19" s="85">
        <v>40</v>
      </c>
      <c r="O19" s="86">
        <f t="shared" si="0"/>
        <v>66.66666666666666</v>
      </c>
      <c r="P19" s="86">
        <f t="shared" si="1"/>
        <v>100</v>
      </c>
      <c r="Q19" s="13"/>
    </row>
    <row r="20" spans="1:17" ht="387.75" customHeight="1">
      <c r="A20" s="141" t="s">
        <v>32</v>
      </c>
      <c r="B20" s="141" t="s">
        <v>31</v>
      </c>
      <c r="C20" s="41" t="s">
        <v>32</v>
      </c>
      <c r="D20" s="141"/>
      <c r="E20" s="142" t="s">
        <v>67</v>
      </c>
      <c r="F20" s="39" t="s">
        <v>68</v>
      </c>
      <c r="G20" s="141" t="s">
        <v>50</v>
      </c>
      <c r="H20" s="141" t="s">
        <v>21</v>
      </c>
      <c r="I20" s="141" t="s">
        <v>71</v>
      </c>
      <c r="J20" s="141" t="s">
        <v>125</v>
      </c>
      <c r="K20" s="141" t="s">
        <v>69</v>
      </c>
      <c r="L20" s="85">
        <v>313.5</v>
      </c>
      <c r="M20" s="85">
        <v>313.5</v>
      </c>
      <c r="N20" s="85">
        <v>313.5</v>
      </c>
      <c r="O20" s="86">
        <f t="shared" si="0"/>
        <v>100</v>
      </c>
      <c r="P20" s="86">
        <f t="shared" si="1"/>
        <v>100</v>
      </c>
      <c r="Q20" s="13"/>
    </row>
    <row r="21" spans="1:17" ht="182.25" customHeight="1">
      <c r="A21" s="46" t="s">
        <v>32</v>
      </c>
      <c r="B21" s="46" t="s">
        <v>31</v>
      </c>
      <c r="C21" s="84" t="s">
        <v>32</v>
      </c>
      <c r="D21" s="46"/>
      <c r="E21" s="47" t="s">
        <v>118</v>
      </c>
      <c r="F21" s="54" t="s">
        <v>68</v>
      </c>
      <c r="G21" s="52" t="s">
        <v>50</v>
      </c>
      <c r="H21" s="52" t="s">
        <v>21</v>
      </c>
      <c r="I21" s="52" t="s">
        <v>32</v>
      </c>
      <c r="J21" s="52" t="s">
        <v>126</v>
      </c>
      <c r="K21" s="52" t="s">
        <v>69</v>
      </c>
      <c r="L21" s="85">
        <v>769.2</v>
      </c>
      <c r="M21" s="85">
        <v>769.2</v>
      </c>
      <c r="N21" s="85">
        <v>768.4</v>
      </c>
      <c r="O21" s="86">
        <f t="shared" si="0"/>
        <v>99.89599583983359</v>
      </c>
      <c r="P21" s="86">
        <f t="shared" si="1"/>
        <v>99.89599583983359</v>
      </c>
      <c r="Q21" s="13"/>
    </row>
    <row r="22" spans="1:17" ht="89.25" customHeight="1">
      <c r="A22" s="141" t="s">
        <v>32</v>
      </c>
      <c r="B22" s="141" t="s">
        <v>31</v>
      </c>
      <c r="C22" s="41" t="s">
        <v>32</v>
      </c>
      <c r="D22" s="141"/>
      <c r="E22" s="142" t="s">
        <v>188</v>
      </c>
      <c r="F22" s="39" t="s">
        <v>68</v>
      </c>
      <c r="G22" s="141" t="s">
        <v>50</v>
      </c>
      <c r="H22" s="141" t="s">
        <v>21</v>
      </c>
      <c r="I22" s="141" t="s">
        <v>32</v>
      </c>
      <c r="J22" s="141" t="s">
        <v>123</v>
      </c>
      <c r="K22" s="141" t="s">
        <v>69</v>
      </c>
      <c r="L22" s="85">
        <f>'[1]4'!G26</f>
        <v>889</v>
      </c>
      <c r="M22" s="85">
        <f>'[1]4'!H26</f>
        <v>889</v>
      </c>
      <c r="N22" s="85">
        <f>'[1]4'!I26</f>
        <v>889</v>
      </c>
      <c r="O22" s="86">
        <f t="shared" si="0"/>
        <v>100</v>
      </c>
      <c r="P22" s="86">
        <f>N22/M22*100</f>
        <v>100</v>
      </c>
      <c r="Q22" s="13"/>
    </row>
    <row r="23" spans="1:17" ht="105.75" customHeight="1">
      <c r="A23" s="141" t="s">
        <v>32</v>
      </c>
      <c r="B23" s="141" t="s">
        <v>31</v>
      </c>
      <c r="C23" s="41" t="s">
        <v>32</v>
      </c>
      <c r="D23" s="141"/>
      <c r="E23" s="142" t="s">
        <v>188</v>
      </c>
      <c r="F23" s="39" t="s">
        <v>68</v>
      </c>
      <c r="G23" s="141" t="s">
        <v>50</v>
      </c>
      <c r="H23" s="141" t="s">
        <v>21</v>
      </c>
      <c r="I23" s="141" t="s">
        <v>32</v>
      </c>
      <c r="J23" s="141" t="s">
        <v>123</v>
      </c>
      <c r="K23" s="141" t="s">
        <v>69</v>
      </c>
      <c r="L23" s="85">
        <f>'[1]4'!G27</f>
        <v>4800</v>
      </c>
      <c r="M23" s="85">
        <f>'[1]4'!H27</f>
        <v>4800</v>
      </c>
      <c r="N23" s="85">
        <f>'[1]4'!I27</f>
        <v>4765.3</v>
      </c>
      <c r="O23" s="86">
        <f t="shared" si="0"/>
        <v>99.27708333333334</v>
      </c>
      <c r="P23" s="86">
        <f>N23/M23*100</f>
        <v>99.27708333333334</v>
      </c>
      <c r="Q23" s="13"/>
    </row>
    <row r="24" spans="1:17" ht="105.75" customHeight="1">
      <c r="A24" s="141" t="s">
        <v>32</v>
      </c>
      <c r="B24" s="141" t="s">
        <v>31</v>
      </c>
      <c r="C24" s="141" t="s">
        <v>32</v>
      </c>
      <c r="D24" s="141" t="s">
        <v>30</v>
      </c>
      <c r="E24" s="142" t="s">
        <v>184</v>
      </c>
      <c r="F24" s="39" t="s">
        <v>68</v>
      </c>
      <c r="G24" s="141" t="s">
        <v>50</v>
      </c>
      <c r="H24" s="141" t="s">
        <v>21</v>
      </c>
      <c r="I24" s="141" t="s">
        <v>32</v>
      </c>
      <c r="J24" s="141" t="s">
        <v>185</v>
      </c>
      <c r="K24" s="141" t="s">
        <v>69</v>
      </c>
      <c r="L24" s="85">
        <v>14625.6</v>
      </c>
      <c r="M24" s="85">
        <v>14625.6</v>
      </c>
      <c r="N24" s="85">
        <v>14625.6</v>
      </c>
      <c r="O24" s="86">
        <f t="shared" si="0"/>
        <v>100</v>
      </c>
      <c r="P24" s="86">
        <f>N24/M24*100</f>
        <v>100</v>
      </c>
      <c r="Q24" s="13"/>
    </row>
    <row r="25" spans="1:17" ht="105.75" customHeight="1">
      <c r="A25" s="141" t="s">
        <v>32</v>
      </c>
      <c r="B25" s="141" t="s">
        <v>31</v>
      </c>
      <c r="C25" s="41" t="s">
        <v>32</v>
      </c>
      <c r="D25" s="141"/>
      <c r="E25" s="142" t="s">
        <v>186</v>
      </c>
      <c r="F25" s="39" t="s">
        <v>68</v>
      </c>
      <c r="G25" s="141" t="s">
        <v>50</v>
      </c>
      <c r="H25" s="141" t="s">
        <v>70</v>
      </c>
      <c r="I25" s="141" t="s">
        <v>33</v>
      </c>
      <c r="J25" s="141" t="s">
        <v>187</v>
      </c>
      <c r="K25" s="141" t="s">
        <v>69</v>
      </c>
      <c r="L25" s="85">
        <v>1340</v>
      </c>
      <c r="M25" s="85">
        <v>1340</v>
      </c>
      <c r="N25" s="85">
        <v>1340</v>
      </c>
      <c r="O25" s="86">
        <f t="shared" si="0"/>
        <v>100</v>
      </c>
      <c r="P25" s="86">
        <f>N25/M25*100</f>
        <v>100</v>
      </c>
      <c r="Q25" s="13"/>
    </row>
    <row r="26" spans="1:16" ht="57">
      <c r="A26" s="143">
        <v>1</v>
      </c>
      <c r="B26" s="143">
        <v>2</v>
      </c>
      <c r="C26" s="143"/>
      <c r="D26" s="35"/>
      <c r="E26" s="132" t="s">
        <v>95</v>
      </c>
      <c r="F26" s="35"/>
      <c r="G26" s="58" t="s">
        <v>50</v>
      </c>
      <c r="H26" s="93"/>
      <c r="I26" s="93"/>
      <c r="J26" s="93"/>
      <c r="K26" s="93"/>
      <c r="L26" s="114">
        <f>L27+L30+L31+L32+L33+L34+L35+L36+L37+L38+L39</f>
        <v>408250.29999999993</v>
      </c>
      <c r="M26" s="114">
        <f>M27+M30+M31+M32+M33+M34+M35+M36+M37+M38</f>
        <v>407952.99999999994</v>
      </c>
      <c r="N26" s="114">
        <f>N27+N30+N31+N32+N33+N34+N35+N36+N37+N38</f>
        <v>407147.69999999995</v>
      </c>
      <c r="O26" s="86">
        <f t="shared" si="0"/>
        <v>99.72992059038292</v>
      </c>
      <c r="P26" s="86">
        <f>N26/M26*100</f>
        <v>99.80259980929176</v>
      </c>
    </row>
    <row r="27" spans="1:16" ht="126" customHeight="1">
      <c r="A27" s="43" t="s">
        <v>32</v>
      </c>
      <c r="B27" s="43" t="s">
        <v>63</v>
      </c>
      <c r="C27" s="43" t="s">
        <v>32</v>
      </c>
      <c r="D27" s="43"/>
      <c r="E27" s="44" t="s">
        <v>96</v>
      </c>
      <c r="F27" s="45" t="s">
        <v>68</v>
      </c>
      <c r="G27" s="93"/>
      <c r="H27" s="93"/>
      <c r="I27" s="93"/>
      <c r="J27" s="93"/>
      <c r="K27" s="93"/>
      <c r="L27" s="115">
        <f>L28+L29</f>
        <v>351078.7</v>
      </c>
      <c r="M27" s="115">
        <f>M28+M29</f>
        <v>350933.60000000003</v>
      </c>
      <c r="N27" s="115">
        <f>N28+N29</f>
        <v>350484.30000000005</v>
      </c>
      <c r="O27" s="86">
        <f t="shared" si="0"/>
        <v>99.83069323203033</v>
      </c>
      <c r="P27" s="86">
        <f t="shared" si="1"/>
        <v>99.87197008208962</v>
      </c>
    </row>
    <row r="28" spans="1:16" ht="243" customHeight="1">
      <c r="A28" s="43" t="s">
        <v>32</v>
      </c>
      <c r="B28" s="43" t="s">
        <v>63</v>
      </c>
      <c r="C28" s="43" t="s">
        <v>32</v>
      </c>
      <c r="D28" s="43" t="s">
        <v>165</v>
      </c>
      <c r="E28" s="44" t="s">
        <v>97</v>
      </c>
      <c r="F28" s="45" t="s">
        <v>68</v>
      </c>
      <c r="G28" s="43" t="s">
        <v>50</v>
      </c>
      <c r="H28" s="43" t="s">
        <v>21</v>
      </c>
      <c r="I28" s="43" t="s">
        <v>22</v>
      </c>
      <c r="J28" s="43" t="s">
        <v>127</v>
      </c>
      <c r="K28" s="43" t="s">
        <v>98</v>
      </c>
      <c r="L28" s="108">
        <v>321535.7</v>
      </c>
      <c r="M28" s="113">
        <v>321535.7</v>
      </c>
      <c r="N28" s="113">
        <v>321086.4</v>
      </c>
      <c r="O28" s="86">
        <f t="shared" si="0"/>
        <v>99.86026435011726</v>
      </c>
      <c r="P28" s="86">
        <f aca="true" t="shared" si="2" ref="P28:P41">N28/M28*100</f>
        <v>99.86026435011726</v>
      </c>
    </row>
    <row r="29" spans="1:16" ht="101.25" customHeight="1">
      <c r="A29" s="46" t="s">
        <v>32</v>
      </c>
      <c r="B29" s="46" t="s">
        <v>63</v>
      </c>
      <c r="C29" s="46" t="s">
        <v>32</v>
      </c>
      <c r="D29" s="46"/>
      <c r="E29" s="47" t="s">
        <v>64</v>
      </c>
      <c r="F29" s="48" t="s">
        <v>68</v>
      </c>
      <c r="G29" s="46" t="s">
        <v>50</v>
      </c>
      <c r="H29" s="46" t="s">
        <v>21</v>
      </c>
      <c r="I29" s="46" t="s">
        <v>22</v>
      </c>
      <c r="J29" s="46" t="s">
        <v>128</v>
      </c>
      <c r="K29" s="46" t="s">
        <v>98</v>
      </c>
      <c r="L29" s="98">
        <v>29543</v>
      </c>
      <c r="M29" s="93">
        <v>29397.9</v>
      </c>
      <c r="N29" s="93">
        <v>29397.9</v>
      </c>
      <c r="O29" s="86">
        <f t="shared" si="0"/>
        <v>99.50885150458653</v>
      </c>
      <c r="P29" s="86">
        <f t="shared" si="2"/>
        <v>100</v>
      </c>
    </row>
    <row r="30" spans="1:16" ht="289.5" customHeight="1">
      <c r="A30" s="46" t="s">
        <v>32</v>
      </c>
      <c r="B30" s="46" t="s">
        <v>63</v>
      </c>
      <c r="C30" s="46" t="s">
        <v>22</v>
      </c>
      <c r="D30" s="46"/>
      <c r="E30" s="47" t="s">
        <v>99</v>
      </c>
      <c r="F30" s="48" t="s">
        <v>68</v>
      </c>
      <c r="G30" s="46" t="s">
        <v>50</v>
      </c>
      <c r="H30" s="46" t="s">
        <v>21</v>
      </c>
      <c r="I30" s="46" t="s">
        <v>22</v>
      </c>
      <c r="J30" s="46" t="s">
        <v>129</v>
      </c>
      <c r="K30" s="49" t="s">
        <v>100</v>
      </c>
      <c r="L30" s="98">
        <v>22325.6</v>
      </c>
      <c r="M30" s="93">
        <v>22235.6</v>
      </c>
      <c r="N30" s="93">
        <v>21980.6</v>
      </c>
      <c r="O30" s="86">
        <f t="shared" si="0"/>
        <v>98.45468878775935</v>
      </c>
      <c r="P30" s="86">
        <f t="shared" si="2"/>
        <v>98.8531903793916</v>
      </c>
    </row>
    <row r="31" spans="1:16" ht="405.75" customHeight="1">
      <c r="A31" s="90" t="s">
        <v>32</v>
      </c>
      <c r="B31" s="90" t="s">
        <v>63</v>
      </c>
      <c r="C31" s="90" t="s">
        <v>65</v>
      </c>
      <c r="D31" s="90"/>
      <c r="E31" s="88" t="s">
        <v>101</v>
      </c>
      <c r="F31" s="89" t="s">
        <v>68</v>
      </c>
      <c r="G31" s="90" t="s">
        <v>50</v>
      </c>
      <c r="H31" s="90" t="s">
        <v>21</v>
      </c>
      <c r="I31" s="90" t="s">
        <v>22</v>
      </c>
      <c r="J31" s="90" t="s">
        <v>130</v>
      </c>
      <c r="K31" s="91" t="s">
        <v>100</v>
      </c>
      <c r="L31" s="99">
        <v>26873.6</v>
      </c>
      <c r="M31" s="93">
        <v>26873.6</v>
      </c>
      <c r="N31" s="93">
        <v>26854.5</v>
      </c>
      <c r="O31" s="86">
        <f t="shared" si="0"/>
        <v>99.92892653012623</v>
      </c>
      <c r="P31" s="86">
        <f t="shared" si="2"/>
        <v>99.92892653012623</v>
      </c>
    </row>
    <row r="32" spans="1:16" ht="60.75">
      <c r="A32" s="52" t="s">
        <v>32</v>
      </c>
      <c r="B32" s="52" t="s">
        <v>63</v>
      </c>
      <c r="C32" s="52" t="s">
        <v>32</v>
      </c>
      <c r="D32" s="52"/>
      <c r="E32" s="121" t="s">
        <v>119</v>
      </c>
      <c r="F32" s="89" t="s">
        <v>68</v>
      </c>
      <c r="G32" s="46" t="s">
        <v>50</v>
      </c>
      <c r="H32" s="46" t="s">
        <v>21</v>
      </c>
      <c r="I32" s="46" t="s">
        <v>22</v>
      </c>
      <c r="J32" s="49" t="s">
        <v>131</v>
      </c>
      <c r="K32" s="46" t="s">
        <v>98</v>
      </c>
      <c r="L32" s="92">
        <v>1230.8</v>
      </c>
      <c r="M32" s="54">
        <v>1230.6</v>
      </c>
      <c r="N32" s="54">
        <v>1230.6</v>
      </c>
      <c r="O32" s="94">
        <f t="shared" si="0"/>
        <v>99.98375040623984</v>
      </c>
      <c r="P32" s="94">
        <f t="shared" si="2"/>
        <v>100</v>
      </c>
    </row>
    <row r="33" spans="1:16" ht="60.75">
      <c r="A33" s="123" t="s">
        <v>32</v>
      </c>
      <c r="B33" s="123" t="s">
        <v>63</v>
      </c>
      <c r="C33" s="123" t="s">
        <v>32</v>
      </c>
      <c r="D33" s="123"/>
      <c r="E33" s="124" t="s">
        <v>144</v>
      </c>
      <c r="F33" s="39" t="s">
        <v>68</v>
      </c>
      <c r="G33" s="123" t="s">
        <v>50</v>
      </c>
      <c r="H33" s="123" t="s">
        <v>21</v>
      </c>
      <c r="I33" s="123" t="s">
        <v>143</v>
      </c>
      <c r="J33" s="123" t="s">
        <v>148</v>
      </c>
      <c r="K33" s="123" t="s">
        <v>146</v>
      </c>
      <c r="L33" s="85">
        <v>381.9</v>
      </c>
      <c r="M33" s="85">
        <v>381.9</v>
      </c>
      <c r="N33" s="85">
        <v>301.8</v>
      </c>
      <c r="O33" s="86">
        <f aca="true" t="shared" si="3" ref="O33:O41">N33/L33*100</f>
        <v>79.02592301649646</v>
      </c>
      <c r="P33" s="86">
        <f t="shared" si="2"/>
        <v>79.02592301649646</v>
      </c>
    </row>
    <row r="34" spans="1:16" ht="60.75">
      <c r="A34" s="123" t="s">
        <v>32</v>
      </c>
      <c r="B34" s="123" t="s">
        <v>63</v>
      </c>
      <c r="C34" s="137" t="s">
        <v>22</v>
      </c>
      <c r="D34" s="123"/>
      <c r="E34" s="124" t="s">
        <v>144</v>
      </c>
      <c r="F34" s="39" t="s">
        <v>68</v>
      </c>
      <c r="G34" s="123" t="s">
        <v>50</v>
      </c>
      <c r="H34" s="123" t="s">
        <v>21</v>
      </c>
      <c r="I34" s="123" t="s">
        <v>143</v>
      </c>
      <c r="J34" s="123" t="s">
        <v>149</v>
      </c>
      <c r="K34" s="123" t="s">
        <v>150</v>
      </c>
      <c r="L34" s="85">
        <v>17.1</v>
      </c>
      <c r="M34" s="85">
        <v>17.1</v>
      </c>
      <c r="N34" s="85">
        <v>15.3</v>
      </c>
      <c r="O34" s="86">
        <f t="shared" si="3"/>
        <v>89.47368421052632</v>
      </c>
      <c r="P34" s="86">
        <f t="shared" si="2"/>
        <v>89.47368421052632</v>
      </c>
    </row>
    <row r="35" spans="1:16" ht="60.75">
      <c r="A35" s="123" t="s">
        <v>32</v>
      </c>
      <c r="B35" s="123" t="s">
        <v>63</v>
      </c>
      <c r="C35" s="138" t="s">
        <v>65</v>
      </c>
      <c r="D35" s="123"/>
      <c r="E35" s="124" t="s">
        <v>144</v>
      </c>
      <c r="F35" s="39" t="s">
        <v>68</v>
      </c>
      <c r="G35" s="123" t="s">
        <v>50</v>
      </c>
      <c r="H35" s="123" t="s">
        <v>21</v>
      </c>
      <c r="I35" s="123" t="s">
        <v>143</v>
      </c>
      <c r="J35" s="123" t="s">
        <v>151</v>
      </c>
      <c r="K35" s="123" t="s">
        <v>150</v>
      </c>
      <c r="L35" s="85">
        <v>13.3</v>
      </c>
      <c r="M35" s="85">
        <v>13.3</v>
      </c>
      <c r="N35" s="85">
        <v>13.3</v>
      </c>
      <c r="O35" s="86">
        <f t="shared" si="3"/>
        <v>100</v>
      </c>
      <c r="P35" s="86">
        <f t="shared" si="2"/>
        <v>100</v>
      </c>
    </row>
    <row r="36" spans="1:16" ht="101.25">
      <c r="A36" s="123" t="s">
        <v>32</v>
      </c>
      <c r="B36" s="123" t="s">
        <v>63</v>
      </c>
      <c r="C36" s="123" t="s">
        <v>154</v>
      </c>
      <c r="D36" s="123"/>
      <c r="E36" s="124" t="s">
        <v>155</v>
      </c>
      <c r="F36" s="39" t="s">
        <v>68</v>
      </c>
      <c r="G36" s="123" t="s">
        <v>50</v>
      </c>
      <c r="H36" s="123" t="s">
        <v>21</v>
      </c>
      <c r="I36" s="123" t="s">
        <v>71</v>
      </c>
      <c r="J36" s="123" t="s">
        <v>156</v>
      </c>
      <c r="K36" s="123" t="s">
        <v>146</v>
      </c>
      <c r="L36" s="85">
        <v>47</v>
      </c>
      <c r="M36" s="85">
        <v>47</v>
      </c>
      <c r="N36" s="85">
        <v>47</v>
      </c>
      <c r="O36" s="86">
        <f t="shared" si="3"/>
        <v>100</v>
      </c>
      <c r="P36" s="86">
        <f t="shared" si="2"/>
        <v>100</v>
      </c>
    </row>
    <row r="37" spans="1:16" ht="112.5" customHeight="1">
      <c r="A37" s="141" t="s">
        <v>32</v>
      </c>
      <c r="B37" s="141" t="s">
        <v>63</v>
      </c>
      <c r="C37" s="141" t="s">
        <v>32</v>
      </c>
      <c r="D37" s="141"/>
      <c r="E37" s="142" t="s">
        <v>184</v>
      </c>
      <c r="F37" s="39" t="s">
        <v>68</v>
      </c>
      <c r="G37" s="141" t="s">
        <v>50</v>
      </c>
      <c r="H37" s="141" t="s">
        <v>21</v>
      </c>
      <c r="I37" s="141" t="s">
        <v>22</v>
      </c>
      <c r="J37" s="141" t="s">
        <v>190</v>
      </c>
      <c r="K37" s="141" t="s">
        <v>191</v>
      </c>
      <c r="L37" s="85">
        <v>21.1</v>
      </c>
      <c r="M37" s="85">
        <v>21.1</v>
      </c>
      <c r="N37" s="85">
        <v>21.1</v>
      </c>
      <c r="O37" s="86">
        <f t="shared" si="3"/>
        <v>100</v>
      </c>
      <c r="P37" s="86">
        <f t="shared" si="2"/>
        <v>100</v>
      </c>
    </row>
    <row r="38" spans="1:16" ht="112.5" customHeight="1">
      <c r="A38" s="141" t="s">
        <v>32</v>
      </c>
      <c r="B38" s="141" t="s">
        <v>63</v>
      </c>
      <c r="C38" s="141"/>
      <c r="D38" s="141" t="s">
        <v>30</v>
      </c>
      <c r="E38" s="142" t="s">
        <v>184</v>
      </c>
      <c r="F38" s="39" t="s">
        <v>68</v>
      </c>
      <c r="G38" s="141" t="s">
        <v>50</v>
      </c>
      <c r="H38" s="141" t="s">
        <v>21</v>
      </c>
      <c r="I38" s="141" t="s">
        <v>22</v>
      </c>
      <c r="J38" s="141" t="s">
        <v>190</v>
      </c>
      <c r="K38" s="141" t="s">
        <v>69</v>
      </c>
      <c r="L38" s="85">
        <v>6199.2</v>
      </c>
      <c r="M38" s="85">
        <v>6199.2</v>
      </c>
      <c r="N38" s="85">
        <v>6199.2</v>
      </c>
      <c r="O38" s="86">
        <f t="shared" si="3"/>
        <v>100</v>
      </c>
      <c r="P38" s="86">
        <f t="shared" si="2"/>
        <v>100</v>
      </c>
    </row>
    <row r="39" spans="1:16" ht="112.5" customHeight="1">
      <c r="A39" s="141" t="s">
        <v>32</v>
      </c>
      <c r="B39" s="141" t="s">
        <v>63</v>
      </c>
      <c r="C39" s="141" t="s">
        <v>65</v>
      </c>
      <c r="D39" s="141"/>
      <c r="E39" s="142" t="s">
        <v>196</v>
      </c>
      <c r="F39" s="39" t="s">
        <v>68</v>
      </c>
      <c r="G39" s="141" t="s">
        <v>50</v>
      </c>
      <c r="H39" s="141" t="s">
        <v>21</v>
      </c>
      <c r="I39" s="141" t="s">
        <v>22</v>
      </c>
      <c r="J39" s="141" t="s">
        <v>197</v>
      </c>
      <c r="K39" s="141" t="s">
        <v>111</v>
      </c>
      <c r="L39" s="85">
        <v>62</v>
      </c>
      <c r="M39" s="85">
        <v>62</v>
      </c>
      <c r="N39" s="85">
        <v>62</v>
      </c>
      <c r="O39" s="86">
        <f t="shared" si="3"/>
        <v>100</v>
      </c>
      <c r="P39" s="86">
        <f t="shared" si="2"/>
        <v>100</v>
      </c>
    </row>
    <row r="40" spans="1:16" ht="43.5" customHeight="1">
      <c r="A40" s="144" t="s">
        <v>31</v>
      </c>
      <c r="B40" s="144" t="s">
        <v>30</v>
      </c>
      <c r="C40" s="144"/>
      <c r="D40" s="63"/>
      <c r="E40" s="360" t="s">
        <v>164</v>
      </c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2"/>
    </row>
    <row r="41" spans="1:16" ht="20.25">
      <c r="A41" s="50" t="s">
        <v>31</v>
      </c>
      <c r="B41" s="50" t="s">
        <v>30</v>
      </c>
      <c r="C41" s="50"/>
      <c r="D41" s="50"/>
      <c r="E41" s="51" t="s">
        <v>102</v>
      </c>
      <c r="F41" s="35"/>
      <c r="G41" s="35"/>
      <c r="H41" s="35"/>
      <c r="I41" s="35"/>
      <c r="J41" s="35"/>
      <c r="K41" s="35"/>
      <c r="L41" s="42">
        <f>L42+L43+L44+L46+L47+L48+L49+L50+L51+L52+L53+L54+L55+L56+L45</f>
        <v>130387.5</v>
      </c>
      <c r="M41" s="42">
        <f>M42+M43+M44+M46+M47+M48+M49+M50+M51+M52+M53+M54+M55+M56+M45</f>
        <v>128990.79999999999</v>
      </c>
      <c r="N41" s="42">
        <f>N42+N43+N44+N46+N47+N48+N49+N50+N51+N52+N53+N54+N55+N56+N45</f>
        <v>128851.00000000001</v>
      </c>
      <c r="O41" s="86">
        <f t="shared" si="3"/>
        <v>98.82158949285784</v>
      </c>
      <c r="P41" s="86">
        <f t="shared" si="2"/>
        <v>99.89162017756307</v>
      </c>
    </row>
    <row r="42" spans="1:16" ht="124.5" customHeight="1">
      <c r="A42" s="52" t="s">
        <v>32</v>
      </c>
      <c r="B42" s="52" t="s">
        <v>30</v>
      </c>
      <c r="C42" s="52" t="s">
        <v>32</v>
      </c>
      <c r="D42" s="52"/>
      <c r="E42" s="53" t="s">
        <v>103</v>
      </c>
      <c r="F42" s="54" t="s">
        <v>104</v>
      </c>
      <c r="G42" s="52" t="s">
        <v>82</v>
      </c>
      <c r="H42" s="52" t="s">
        <v>21</v>
      </c>
      <c r="I42" s="52" t="s">
        <v>22</v>
      </c>
      <c r="J42" s="52" t="s">
        <v>132</v>
      </c>
      <c r="K42" s="55">
        <v>621</v>
      </c>
      <c r="L42" s="100">
        <v>34117.7</v>
      </c>
      <c r="M42" s="100">
        <v>34117.7</v>
      </c>
      <c r="N42" s="100">
        <v>34090.1</v>
      </c>
      <c r="O42" s="109">
        <f>N42/L42*100</f>
        <v>99.9191035738048</v>
      </c>
      <c r="P42" s="109">
        <f aca="true" t="shared" si="4" ref="P42:P56">N42/M42*100</f>
        <v>99.9191035738048</v>
      </c>
    </row>
    <row r="43" spans="1:16" ht="99" customHeight="1">
      <c r="A43" s="43" t="s">
        <v>32</v>
      </c>
      <c r="B43" s="43" t="s">
        <v>30</v>
      </c>
      <c r="C43" s="43" t="s">
        <v>32</v>
      </c>
      <c r="D43" s="43"/>
      <c r="E43" s="56" t="s">
        <v>86</v>
      </c>
      <c r="F43" s="57" t="s">
        <v>105</v>
      </c>
      <c r="G43" s="52" t="s">
        <v>82</v>
      </c>
      <c r="H43" s="52" t="s">
        <v>21</v>
      </c>
      <c r="I43" s="52" t="s">
        <v>22</v>
      </c>
      <c r="J43" s="52" t="s">
        <v>133</v>
      </c>
      <c r="K43" s="58" t="s">
        <v>106</v>
      </c>
      <c r="L43" s="95">
        <v>31055.7</v>
      </c>
      <c r="M43" s="95">
        <v>31055.7</v>
      </c>
      <c r="N43" s="95">
        <v>31055.7</v>
      </c>
      <c r="O43" s="109">
        <f>N43/L43*100</f>
        <v>100</v>
      </c>
      <c r="P43" s="109">
        <f t="shared" si="4"/>
        <v>100</v>
      </c>
    </row>
    <row r="44" spans="1:16" ht="101.25">
      <c r="A44" s="59" t="s">
        <v>32</v>
      </c>
      <c r="B44" s="59" t="s">
        <v>30</v>
      </c>
      <c r="C44" s="59" t="s">
        <v>32</v>
      </c>
      <c r="D44" s="60"/>
      <c r="E44" s="89" t="s">
        <v>120</v>
      </c>
      <c r="F44" s="89" t="s">
        <v>121</v>
      </c>
      <c r="G44" s="90" t="s">
        <v>82</v>
      </c>
      <c r="H44" s="90" t="s">
        <v>21</v>
      </c>
      <c r="I44" s="90" t="s">
        <v>22</v>
      </c>
      <c r="J44" s="128" t="s">
        <v>134</v>
      </c>
      <c r="K44" s="90" t="s">
        <v>147</v>
      </c>
      <c r="L44" s="99">
        <v>1295.4</v>
      </c>
      <c r="M44" s="104">
        <v>1295.4</v>
      </c>
      <c r="N44" s="104">
        <v>1295.4</v>
      </c>
      <c r="O44" s="109">
        <f>N44/L44*100</f>
        <v>100</v>
      </c>
      <c r="P44" s="109">
        <f t="shared" si="4"/>
        <v>100</v>
      </c>
    </row>
    <row r="45" spans="1:16" ht="21">
      <c r="A45" s="59" t="s">
        <v>32</v>
      </c>
      <c r="B45" s="59" t="s">
        <v>30</v>
      </c>
      <c r="C45" s="59" t="s">
        <v>71</v>
      </c>
      <c r="D45" s="60"/>
      <c r="E45" s="356" t="s">
        <v>158</v>
      </c>
      <c r="F45" s="358" t="s">
        <v>104</v>
      </c>
      <c r="G45" s="52" t="s">
        <v>82</v>
      </c>
      <c r="H45" s="52" t="s">
        <v>21</v>
      </c>
      <c r="I45" s="52" t="s">
        <v>22</v>
      </c>
      <c r="J45" s="52" t="s">
        <v>159</v>
      </c>
      <c r="K45" s="55">
        <v>622</v>
      </c>
      <c r="L45" s="129">
        <v>1026.6</v>
      </c>
      <c r="M45" s="129">
        <v>1026.6</v>
      </c>
      <c r="N45" s="129">
        <v>1022.6</v>
      </c>
      <c r="O45" s="130">
        <f>N45/L45*100</f>
        <v>99.61036430937075</v>
      </c>
      <c r="P45" s="109">
        <f t="shared" si="4"/>
        <v>99.61036430937075</v>
      </c>
    </row>
    <row r="46" spans="1:16" ht="21">
      <c r="A46" s="59" t="s">
        <v>32</v>
      </c>
      <c r="B46" s="59" t="s">
        <v>30</v>
      </c>
      <c r="C46" s="59" t="s">
        <v>71</v>
      </c>
      <c r="D46" s="60"/>
      <c r="E46" s="357"/>
      <c r="F46" s="359"/>
      <c r="G46" s="52" t="s">
        <v>82</v>
      </c>
      <c r="H46" s="52" t="s">
        <v>21</v>
      </c>
      <c r="I46" s="52" t="s">
        <v>22</v>
      </c>
      <c r="J46" s="52" t="s">
        <v>160</v>
      </c>
      <c r="K46" s="55">
        <v>622</v>
      </c>
      <c r="L46" s="129">
        <v>1</v>
      </c>
      <c r="M46" s="129">
        <v>1</v>
      </c>
      <c r="N46" s="129">
        <v>0</v>
      </c>
      <c r="O46" s="130">
        <v>0</v>
      </c>
      <c r="P46" s="109">
        <f t="shared" si="4"/>
        <v>0</v>
      </c>
    </row>
    <row r="47" spans="1:16" ht="81">
      <c r="A47" s="59" t="s">
        <v>32</v>
      </c>
      <c r="B47" s="59" t="s">
        <v>30</v>
      </c>
      <c r="C47" s="59" t="s">
        <v>161</v>
      </c>
      <c r="D47" s="60"/>
      <c r="E47" s="131" t="s">
        <v>162</v>
      </c>
      <c r="F47" s="54" t="s">
        <v>104</v>
      </c>
      <c r="G47" s="52" t="s">
        <v>82</v>
      </c>
      <c r="H47" s="52" t="s">
        <v>21</v>
      </c>
      <c r="I47" s="52" t="s">
        <v>22</v>
      </c>
      <c r="J47" s="52" t="s">
        <v>163</v>
      </c>
      <c r="K47" s="55">
        <v>622</v>
      </c>
      <c r="L47" s="136">
        <v>98.3</v>
      </c>
      <c r="M47" s="136">
        <v>98.3</v>
      </c>
      <c r="N47" s="136">
        <v>98.3</v>
      </c>
      <c r="O47" s="115">
        <f aca="true" t="shared" si="5" ref="O47:O56">N47/L47*100</f>
        <v>100</v>
      </c>
      <c r="P47" s="115">
        <f aca="true" t="shared" si="6" ref="P47:P53">N47/M47*100</f>
        <v>100</v>
      </c>
    </row>
    <row r="48" spans="1:16" ht="60.75">
      <c r="A48" s="141" t="s">
        <v>32</v>
      </c>
      <c r="B48" s="141" t="s">
        <v>30</v>
      </c>
      <c r="C48" s="141" t="s">
        <v>193</v>
      </c>
      <c r="D48" s="141"/>
      <c r="E48" s="142" t="s">
        <v>184</v>
      </c>
      <c r="F48" s="39" t="s">
        <v>68</v>
      </c>
      <c r="G48" s="141" t="s">
        <v>82</v>
      </c>
      <c r="H48" s="141" t="s">
        <v>21</v>
      </c>
      <c r="I48" s="141" t="s">
        <v>22</v>
      </c>
      <c r="J48" s="52" t="s">
        <v>192</v>
      </c>
      <c r="K48" s="141" t="s">
        <v>147</v>
      </c>
      <c r="L48" s="85">
        <v>1841.4</v>
      </c>
      <c r="M48" s="85">
        <v>1841.4</v>
      </c>
      <c r="N48" s="85">
        <v>1841.4</v>
      </c>
      <c r="O48" s="109">
        <f t="shared" si="5"/>
        <v>100</v>
      </c>
      <c r="P48" s="109">
        <f t="shared" si="6"/>
        <v>100</v>
      </c>
    </row>
    <row r="49" spans="1:16" ht="60.75">
      <c r="A49" s="52" t="s">
        <v>32</v>
      </c>
      <c r="B49" s="52" t="s">
        <v>30</v>
      </c>
      <c r="C49" s="52" t="s">
        <v>32</v>
      </c>
      <c r="D49" s="52"/>
      <c r="E49" s="53" t="s">
        <v>89</v>
      </c>
      <c r="F49" s="54" t="s">
        <v>68</v>
      </c>
      <c r="G49" s="52" t="s">
        <v>50</v>
      </c>
      <c r="H49" s="52" t="s">
        <v>21</v>
      </c>
      <c r="I49" s="52" t="s">
        <v>22</v>
      </c>
      <c r="J49" s="52" t="s">
        <v>132</v>
      </c>
      <c r="K49" s="58" t="s">
        <v>153</v>
      </c>
      <c r="L49" s="95">
        <v>28815.4</v>
      </c>
      <c r="M49" s="101">
        <v>27950.1</v>
      </c>
      <c r="N49" s="102">
        <v>27950.1</v>
      </c>
      <c r="O49" s="109">
        <f t="shared" si="5"/>
        <v>96.99709183283937</v>
      </c>
      <c r="P49" s="109">
        <f t="shared" si="6"/>
        <v>100</v>
      </c>
    </row>
    <row r="50" spans="1:16" ht="60.75">
      <c r="A50" s="52" t="s">
        <v>32</v>
      </c>
      <c r="B50" s="52" t="s">
        <v>30</v>
      </c>
      <c r="C50" s="52" t="s">
        <v>32</v>
      </c>
      <c r="D50" s="52"/>
      <c r="E50" s="53" t="s">
        <v>89</v>
      </c>
      <c r="F50" s="54" t="s">
        <v>68</v>
      </c>
      <c r="G50" s="52" t="s">
        <v>50</v>
      </c>
      <c r="H50" s="52" t="s">
        <v>21</v>
      </c>
      <c r="I50" s="52" t="s">
        <v>22</v>
      </c>
      <c r="J50" s="52" t="s">
        <v>132</v>
      </c>
      <c r="K50" s="58" t="s">
        <v>146</v>
      </c>
      <c r="L50" s="95">
        <v>749.9</v>
      </c>
      <c r="M50" s="101">
        <v>749</v>
      </c>
      <c r="N50" s="102">
        <v>749</v>
      </c>
      <c r="O50" s="109">
        <f t="shared" si="5"/>
        <v>99.87998399786639</v>
      </c>
      <c r="P50" s="109">
        <f t="shared" si="6"/>
        <v>100</v>
      </c>
    </row>
    <row r="51" spans="1:16" ht="60.75">
      <c r="A51" s="52" t="s">
        <v>32</v>
      </c>
      <c r="B51" s="52" t="s">
        <v>30</v>
      </c>
      <c r="C51" s="52" t="s">
        <v>32</v>
      </c>
      <c r="D51" s="52"/>
      <c r="E51" s="53" t="s">
        <v>89</v>
      </c>
      <c r="F51" s="54" t="s">
        <v>68</v>
      </c>
      <c r="G51" s="52" t="s">
        <v>50</v>
      </c>
      <c r="H51" s="52" t="s">
        <v>21</v>
      </c>
      <c r="I51" s="52" t="s">
        <v>22</v>
      </c>
      <c r="J51" s="52" t="s">
        <v>132</v>
      </c>
      <c r="K51" s="58" t="s">
        <v>106</v>
      </c>
      <c r="L51" s="95">
        <v>30970.3</v>
      </c>
      <c r="M51" s="101">
        <v>30439.8</v>
      </c>
      <c r="N51" s="103">
        <v>30439.8</v>
      </c>
      <c r="O51" s="109">
        <f t="shared" si="5"/>
        <v>98.28706857860595</v>
      </c>
      <c r="P51" s="109">
        <f t="shared" si="6"/>
        <v>100</v>
      </c>
    </row>
    <row r="52" spans="1:16" ht="60.75">
      <c r="A52" s="137" t="s">
        <v>32</v>
      </c>
      <c r="B52" s="137" t="s">
        <v>30</v>
      </c>
      <c r="C52" s="137" t="s">
        <v>32</v>
      </c>
      <c r="D52" s="137"/>
      <c r="E52" s="124" t="s">
        <v>144</v>
      </c>
      <c r="F52" s="39" t="s">
        <v>68</v>
      </c>
      <c r="G52" s="137" t="s">
        <v>50</v>
      </c>
      <c r="H52" s="137" t="s">
        <v>21</v>
      </c>
      <c r="I52" s="137" t="s">
        <v>143</v>
      </c>
      <c r="J52" s="137" t="s">
        <v>152</v>
      </c>
      <c r="K52" s="137" t="s">
        <v>146</v>
      </c>
      <c r="L52" s="85">
        <v>26.6</v>
      </c>
      <c r="M52" s="85">
        <v>26.6</v>
      </c>
      <c r="N52" s="85">
        <v>21.5</v>
      </c>
      <c r="O52" s="115">
        <f t="shared" si="5"/>
        <v>80.82706766917292</v>
      </c>
      <c r="P52" s="115">
        <f t="shared" si="6"/>
        <v>80.82706766917292</v>
      </c>
    </row>
    <row r="53" spans="1:16" ht="101.25">
      <c r="A53" s="137" t="s">
        <v>32</v>
      </c>
      <c r="B53" s="137" t="s">
        <v>63</v>
      </c>
      <c r="C53" s="137" t="s">
        <v>154</v>
      </c>
      <c r="D53" s="137"/>
      <c r="E53" s="124" t="s">
        <v>155</v>
      </c>
      <c r="F53" s="39" t="s">
        <v>68</v>
      </c>
      <c r="G53" s="137" t="s">
        <v>50</v>
      </c>
      <c r="H53" s="137" t="s">
        <v>21</v>
      </c>
      <c r="I53" s="137" t="s">
        <v>71</v>
      </c>
      <c r="J53" s="137" t="s">
        <v>157</v>
      </c>
      <c r="K53" s="137" t="s">
        <v>147</v>
      </c>
      <c r="L53" s="85">
        <v>94</v>
      </c>
      <c r="M53" s="85">
        <v>94</v>
      </c>
      <c r="N53" s="85">
        <v>0</v>
      </c>
      <c r="O53" s="109">
        <f t="shared" si="5"/>
        <v>0</v>
      </c>
      <c r="P53" s="109">
        <f t="shared" si="6"/>
        <v>0</v>
      </c>
    </row>
    <row r="54" spans="1:16" ht="60.75">
      <c r="A54" s="123" t="s">
        <v>32</v>
      </c>
      <c r="B54" s="123" t="s">
        <v>30</v>
      </c>
      <c r="C54" s="123" t="s">
        <v>32</v>
      </c>
      <c r="D54" s="123"/>
      <c r="E54" s="124" t="s">
        <v>144</v>
      </c>
      <c r="F54" s="39" t="s">
        <v>68</v>
      </c>
      <c r="G54" s="123" t="s">
        <v>50</v>
      </c>
      <c r="H54" s="123" t="s">
        <v>21</v>
      </c>
      <c r="I54" s="123" t="s">
        <v>143</v>
      </c>
      <c r="J54" s="123" t="s">
        <v>152</v>
      </c>
      <c r="K54" s="123" t="s">
        <v>147</v>
      </c>
      <c r="L54" s="85">
        <v>34.2</v>
      </c>
      <c r="M54" s="85">
        <v>34.2</v>
      </c>
      <c r="N54" s="85">
        <v>26.1</v>
      </c>
      <c r="O54" s="109">
        <f t="shared" si="5"/>
        <v>76.3157894736842</v>
      </c>
      <c r="P54" s="109">
        <f t="shared" si="4"/>
        <v>76.3157894736842</v>
      </c>
    </row>
    <row r="55" spans="1:16" ht="60.75">
      <c r="A55" s="141" t="s">
        <v>32</v>
      </c>
      <c r="B55" s="141" t="s">
        <v>30</v>
      </c>
      <c r="C55" s="141" t="s">
        <v>32</v>
      </c>
      <c r="D55" s="141"/>
      <c r="E55" s="142" t="s">
        <v>184</v>
      </c>
      <c r="F55" s="39" t="s">
        <v>68</v>
      </c>
      <c r="G55" s="141" t="s">
        <v>50</v>
      </c>
      <c r="H55" s="141" t="s">
        <v>21</v>
      </c>
      <c r="I55" s="141" t="s">
        <v>22</v>
      </c>
      <c r="J55" s="52" t="s">
        <v>194</v>
      </c>
      <c r="K55" s="141" t="s">
        <v>146</v>
      </c>
      <c r="L55" s="85">
        <v>255.8</v>
      </c>
      <c r="M55" s="85">
        <v>255.8</v>
      </c>
      <c r="N55" s="85">
        <v>255.8</v>
      </c>
      <c r="O55" s="109">
        <f t="shared" si="5"/>
        <v>100</v>
      </c>
      <c r="P55" s="109">
        <f t="shared" si="4"/>
        <v>100</v>
      </c>
    </row>
    <row r="56" spans="1:16" ht="60.75">
      <c r="A56" s="141" t="s">
        <v>32</v>
      </c>
      <c r="B56" s="141" t="s">
        <v>30</v>
      </c>
      <c r="C56" s="141" t="s">
        <v>32</v>
      </c>
      <c r="D56" s="141"/>
      <c r="E56" s="142" t="s">
        <v>184</v>
      </c>
      <c r="F56" s="39" t="s">
        <v>68</v>
      </c>
      <c r="G56" s="141" t="s">
        <v>50</v>
      </c>
      <c r="H56" s="141" t="s">
        <v>21</v>
      </c>
      <c r="I56" s="141" t="s">
        <v>22</v>
      </c>
      <c r="J56" s="52" t="s">
        <v>194</v>
      </c>
      <c r="K56" s="141" t="s">
        <v>147</v>
      </c>
      <c r="L56" s="85">
        <v>5.2</v>
      </c>
      <c r="M56" s="85">
        <v>5.2</v>
      </c>
      <c r="N56" s="85">
        <v>5.2</v>
      </c>
      <c r="O56" s="109">
        <f t="shared" si="5"/>
        <v>100</v>
      </c>
      <c r="P56" s="109">
        <f t="shared" si="4"/>
        <v>100</v>
      </c>
    </row>
    <row r="57" spans="1:16" ht="21">
      <c r="A57" s="125" t="s">
        <v>31</v>
      </c>
      <c r="B57" s="125" t="s">
        <v>91</v>
      </c>
      <c r="C57" s="119"/>
      <c r="D57" s="119"/>
      <c r="E57" s="351" t="s">
        <v>90</v>
      </c>
      <c r="F57" s="62"/>
      <c r="G57" s="63"/>
      <c r="H57" s="63"/>
      <c r="I57" s="63"/>
      <c r="J57" s="63"/>
      <c r="K57" s="145"/>
      <c r="L57" s="146"/>
      <c r="M57" s="147"/>
      <c r="N57" s="147"/>
      <c r="O57" s="148"/>
      <c r="P57" s="148"/>
    </row>
    <row r="58" spans="1:16" ht="57.75" customHeight="1">
      <c r="A58" s="52"/>
      <c r="B58" s="52"/>
      <c r="C58" s="52"/>
      <c r="D58" s="52"/>
      <c r="E58" s="352"/>
      <c r="F58" s="54"/>
      <c r="G58" s="52"/>
      <c r="H58" s="52"/>
      <c r="I58" s="52"/>
      <c r="J58" s="52"/>
      <c r="K58" s="52"/>
      <c r="L58" s="106"/>
      <c r="M58" s="105"/>
      <c r="N58" s="105"/>
      <c r="O58" s="109"/>
      <c r="P58" s="109"/>
    </row>
    <row r="59" spans="1:17" ht="20.25">
      <c r="A59" s="61"/>
      <c r="B59" s="61"/>
      <c r="C59" s="61"/>
      <c r="D59" s="61"/>
      <c r="E59" s="120" t="s">
        <v>107</v>
      </c>
      <c r="F59" s="62"/>
      <c r="G59" s="63"/>
      <c r="H59" s="63"/>
      <c r="I59" s="63"/>
      <c r="J59" s="63"/>
      <c r="K59" s="63"/>
      <c r="L59" s="107">
        <f>L60+L61</f>
        <v>39633.8</v>
      </c>
      <c r="M59" s="107">
        <f>M60+M61</f>
        <v>38868.9</v>
      </c>
      <c r="N59" s="107">
        <f>N60+N61</f>
        <v>38868.9</v>
      </c>
      <c r="O59" s="86">
        <f aca="true" t="shared" si="7" ref="O59:O64">N59/L59*100</f>
        <v>98.07008159702072</v>
      </c>
      <c r="P59" s="86">
        <f aca="true" t="shared" si="8" ref="P59:P64">N59/M59*100</f>
        <v>100</v>
      </c>
      <c r="Q59" s="122"/>
    </row>
    <row r="60" spans="1:17" ht="190.5" customHeight="1">
      <c r="A60" s="46" t="s">
        <v>32</v>
      </c>
      <c r="B60" s="46" t="s">
        <v>91</v>
      </c>
      <c r="C60" s="46" t="s">
        <v>32</v>
      </c>
      <c r="D60" s="46"/>
      <c r="E60" s="44" t="s">
        <v>92</v>
      </c>
      <c r="F60" s="45" t="s">
        <v>68</v>
      </c>
      <c r="G60" s="43" t="s">
        <v>50</v>
      </c>
      <c r="H60" s="43" t="s">
        <v>21</v>
      </c>
      <c r="I60" s="43" t="s">
        <v>71</v>
      </c>
      <c r="J60" s="43" t="s">
        <v>135</v>
      </c>
      <c r="K60" s="64" t="s">
        <v>108</v>
      </c>
      <c r="L60" s="108">
        <v>5333.3</v>
      </c>
      <c r="M60" s="126">
        <v>5269.9</v>
      </c>
      <c r="N60" s="126">
        <v>5269.9</v>
      </c>
      <c r="O60" s="86">
        <f t="shared" si="7"/>
        <v>98.81124257026606</v>
      </c>
      <c r="P60" s="86">
        <f t="shared" si="8"/>
        <v>100</v>
      </c>
      <c r="Q60" s="8"/>
    </row>
    <row r="61" spans="1:16" ht="99.75" customHeight="1">
      <c r="A61" s="46" t="s">
        <v>32</v>
      </c>
      <c r="B61" s="46" t="s">
        <v>91</v>
      </c>
      <c r="C61" s="46" t="s">
        <v>22</v>
      </c>
      <c r="D61" s="46"/>
      <c r="E61" s="47" t="s">
        <v>93</v>
      </c>
      <c r="F61" s="48" t="s">
        <v>68</v>
      </c>
      <c r="G61" s="46" t="s">
        <v>50</v>
      </c>
      <c r="H61" s="46" t="s">
        <v>21</v>
      </c>
      <c r="I61" s="46" t="s">
        <v>71</v>
      </c>
      <c r="J61" s="46" t="s">
        <v>136</v>
      </c>
      <c r="K61" s="49" t="s">
        <v>109</v>
      </c>
      <c r="L61" s="98">
        <v>34300.5</v>
      </c>
      <c r="M61" s="126">
        <v>33599</v>
      </c>
      <c r="N61" s="126">
        <v>33599</v>
      </c>
      <c r="O61" s="109">
        <f t="shared" si="7"/>
        <v>97.95484030845031</v>
      </c>
      <c r="P61" s="86">
        <f t="shared" si="8"/>
        <v>100</v>
      </c>
    </row>
    <row r="62" spans="1:16" ht="26.25">
      <c r="A62" s="149" t="s">
        <v>31</v>
      </c>
      <c r="B62" s="150">
        <v>5</v>
      </c>
      <c r="C62" s="133"/>
      <c r="D62" s="133"/>
      <c r="E62" s="134" t="s">
        <v>94</v>
      </c>
      <c r="F62" s="97"/>
      <c r="G62" s="97"/>
      <c r="H62" s="97"/>
      <c r="I62" s="97"/>
      <c r="J62" s="97"/>
      <c r="K62" s="97"/>
      <c r="L62" s="127">
        <f>L63+L65+L64</f>
        <v>4848.6</v>
      </c>
      <c r="M62" s="127">
        <f>M63+M65+M64</f>
        <v>4682.5</v>
      </c>
      <c r="N62" s="127">
        <f>N63+N65+N64</f>
        <v>4160.299999999999</v>
      </c>
      <c r="O62" s="86">
        <f t="shared" si="7"/>
        <v>85.80414965144575</v>
      </c>
      <c r="P62" s="86">
        <f t="shared" si="8"/>
        <v>88.84783769353976</v>
      </c>
    </row>
    <row r="63" spans="1:16" ht="105.75" customHeight="1">
      <c r="A63" s="52" t="s">
        <v>32</v>
      </c>
      <c r="B63" s="52" t="s">
        <v>110</v>
      </c>
      <c r="C63" s="52" t="s">
        <v>32</v>
      </c>
      <c r="D63" s="65"/>
      <c r="E63" s="47" t="s">
        <v>64</v>
      </c>
      <c r="F63" s="48" t="s">
        <v>68</v>
      </c>
      <c r="G63" s="52" t="s">
        <v>50</v>
      </c>
      <c r="H63" s="46" t="s">
        <v>21</v>
      </c>
      <c r="I63" s="52" t="s">
        <v>71</v>
      </c>
      <c r="J63" s="52" t="s">
        <v>137</v>
      </c>
      <c r="K63" s="58" t="s">
        <v>111</v>
      </c>
      <c r="L63" s="95">
        <v>1296.7</v>
      </c>
      <c r="M63" s="102">
        <v>1130.6</v>
      </c>
      <c r="N63" s="102">
        <v>1130.6</v>
      </c>
      <c r="O63" s="86">
        <f t="shared" si="7"/>
        <v>87.19056065396775</v>
      </c>
      <c r="P63" s="86">
        <f t="shared" si="8"/>
        <v>100</v>
      </c>
    </row>
    <row r="64" spans="1:16" ht="105.75" customHeight="1">
      <c r="A64" s="52" t="s">
        <v>32</v>
      </c>
      <c r="B64" s="66">
        <v>5</v>
      </c>
      <c r="C64" s="52" t="s">
        <v>32</v>
      </c>
      <c r="D64" s="65"/>
      <c r="E64" s="118" t="s">
        <v>112</v>
      </c>
      <c r="F64" s="96" t="s">
        <v>68</v>
      </c>
      <c r="G64" s="111">
        <v>941</v>
      </c>
      <c r="H64" s="46" t="s">
        <v>21</v>
      </c>
      <c r="I64" s="52" t="s">
        <v>71</v>
      </c>
      <c r="J64" s="112" t="s">
        <v>138</v>
      </c>
      <c r="K64" s="111">
        <v>200</v>
      </c>
      <c r="L64" s="110">
        <v>3551.9</v>
      </c>
      <c r="M64" s="102">
        <v>3551.9</v>
      </c>
      <c r="N64" s="102">
        <v>3029.7</v>
      </c>
      <c r="O64" s="86">
        <f t="shared" si="7"/>
        <v>85.29800951603367</v>
      </c>
      <c r="P64" s="86">
        <f t="shared" si="8"/>
        <v>85.29800951603367</v>
      </c>
    </row>
    <row r="65" spans="1:17" ht="67.5" customHeight="1">
      <c r="A65" s="52" t="s">
        <v>33</v>
      </c>
      <c r="B65" s="66">
        <v>1</v>
      </c>
      <c r="C65" s="52" t="s">
        <v>32</v>
      </c>
      <c r="D65" s="65"/>
      <c r="E65" s="118" t="s">
        <v>112</v>
      </c>
      <c r="F65" s="96" t="s">
        <v>68</v>
      </c>
      <c r="G65" s="111">
        <v>941</v>
      </c>
      <c r="H65" s="46" t="s">
        <v>70</v>
      </c>
      <c r="I65" s="52" t="s">
        <v>33</v>
      </c>
      <c r="J65" s="112" t="s">
        <v>171</v>
      </c>
      <c r="K65" s="111">
        <v>200</v>
      </c>
      <c r="L65" s="110">
        <v>0</v>
      </c>
      <c r="M65" s="102">
        <v>0</v>
      </c>
      <c r="N65" s="102">
        <v>0</v>
      </c>
      <c r="O65" s="86">
        <v>0</v>
      </c>
      <c r="P65" s="86">
        <v>0</v>
      </c>
      <c r="Q65" s="33"/>
    </row>
    <row r="66" spans="15:16" ht="20.25">
      <c r="O66" s="86"/>
      <c r="P66" s="86"/>
    </row>
    <row r="70" ht="15">
      <c r="B70" t="s">
        <v>182</v>
      </c>
    </row>
    <row r="71" ht="15">
      <c r="B71" t="s">
        <v>183</v>
      </c>
    </row>
  </sheetData>
  <sheetProtection/>
  <mergeCells count="25">
    <mergeCell ref="R12:S12"/>
    <mergeCell ref="A9:A10"/>
    <mergeCell ref="B9:B10"/>
    <mergeCell ref="C9:C10"/>
    <mergeCell ref="D9:D10"/>
    <mergeCell ref="A11:A12"/>
    <mergeCell ref="D11:D12"/>
    <mergeCell ref="E9:E10"/>
    <mergeCell ref="E11:E12"/>
    <mergeCell ref="E57:E58"/>
    <mergeCell ref="F7:F8"/>
    <mergeCell ref="B11:B12"/>
    <mergeCell ref="E7:E8"/>
    <mergeCell ref="C11:C12"/>
    <mergeCell ref="G7:K7"/>
    <mergeCell ref="E45:E46"/>
    <mergeCell ref="F45:F46"/>
    <mergeCell ref="E40:P40"/>
    <mergeCell ref="A5:P5"/>
    <mergeCell ref="A7:D7"/>
    <mergeCell ref="L7:N7"/>
    <mergeCell ref="O7:P7"/>
    <mergeCell ref="A6:P6"/>
    <mergeCell ref="A1:P1"/>
    <mergeCell ref="A2:P3"/>
  </mergeCells>
  <printOptions/>
  <pageMargins left="0.7086614173228347" right="0.7086614173228347" top="0.7480314960629921" bottom="0.7480314960629921" header="0.31496062992125984" footer="0.31496062992125984"/>
  <pageSetup fitToHeight="3" fitToWidth="1" horizontalDpi="1200" verticalDpi="1200" orientation="portrait" paperSize="9" scale="32" r:id="rId2"/>
  <rowBreaks count="4" manualBreakCount="4">
    <brk id="7" max="255" man="1"/>
    <brk id="13" max="255" man="1"/>
    <brk id="26" max="255" man="1"/>
    <brk id="27" max="15" man="1"/>
  </rowBreaks>
  <colBreaks count="4" manualBreakCount="4">
    <brk id="4" max="65535" man="1"/>
    <brk id="12" max="36" man="1"/>
    <brk id="16" max="65535" man="1"/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49">
      <selection activeCell="I5" sqref="I5"/>
    </sheetView>
  </sheetViews>
  <sheetFormatPr defaultColWidth="9.140625" defaultRowHeight="15"/>
  <cols>
    <col min="1" max="1" width="6.421875" style="0" customWidth="1"/>
    <col min="2" max="2" width="7.7109375" style="0" customWidth="1"/>
    <col min="3" max="3" width="20.140625" style="0" customWidth="1"/>
    <col min="4" max="4" width="38.7109375" style="0" customWidth="1"/>
    <col min="5" max="5" width="18.140625" style="0" customWidth="1"/>
    <col min="6" max="6" width="18.28125" style="0" customWidth="1"/>
    <col min="7" max="7" width="16.57421875" style="0" customWidth="1"/>
    <col min="8" max="8" width="21.28125" style="0" customWidth="1"/>
  </cols>
  <sheetData>
    <row r="1" spans="1:13" ht="18.75">
      <c r="A1" s="378" t="s">
        <v>45</v>
      </c>
      <c r="B1" s="378"/>
      <c r="C1" s="378"/>
      <c r="D1" s="378"/>
      <c r="E1" s="15"/>
      <c r="F1" s="15"/>
      <c r="G1" s="3"/>
      <c r="H1" s="3"/>
      <c r="I1" s="3"/>
      <c r="J1" s="3"/>
      <c r="K1" s="9"/>
      <c r="L1" s="3"/>
      <c r="M1" s="3"/>
    </row>
    <row r="2" spans="1:13" ht="39.75" customHeight="1">
      <c r="A2" s="379" t="s">
        <v>218</v>
      </c>
      <c r="B2" s="379"/>
      <c r="C2" s="379"/>
      <c r="D2" s="379"/>
      <c r="E2" s="379"/>
      <c r="F2" s="379"/>
      <c r="G2" s="379"/>
      <c r="H2" s="20"/>
      <c r="I2" s="20"/>
      <c r="J2" s="20"/>
      <c r="K2" s="20"/>
      <c r="L2" s="20"/>
      <c r="M2" s="20"/>
    </row>
    <row r="3" spans="1:20" ht="18.75">
      <c r="A3" s="373" t="s">
        <v>0</v>
      </c>
      <c r="B3" s="374"/>
      <c r="C3" s="373" t="s">
        <v>23</v>
      </c>
      <c r="D3" s="373" t="s">
        <v>24</v>
      </c>
      <c r="E3" s="373" t="s">
        <v>46</v>
      </c>
      <c r="F3" s="373"/>
      <c r="G3" s="373" t="s">
        <v>49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8"/>
      <c r="T3" s="8"/>
    </row>
    <row r="4" spans="1:7" ht="41.25" customHeight="1">
      <c r="A4" s="373"/>
      <c r="B4" s="374"/>
      <c r="C4" s="374" t="s">
        <v>1</v>
      </c>
      <c r="D4" s="374"/>
      <c r="E4" s="373" t="s">
        <v>47</v>
      </c>
      <c r="F4" s="373" t="s">
        <v>48</v>
      </c>
      <c r="G4" s="373"/>
    </row>
    <row r="5" spans="1:7" ht="51.75" customHeight="1">
      <c r="A5" s="73" t="s">
        <v>3</v>
      </c>
      <c r="B5" s="73" t="s">
        <v>4</v>
      </c>
      <c r="C5" s="374"/>
      <c r="D5" s="374"/>
      <c r="E5" s="373"/>
      <c r="F5" s="374"/>
      <c r="G5" s="373"/>
    </row>
    <row r="6" spans="1:9" ht="19.5" customHeight="1">
      <c r="A6" s="370" t="s">
        <v>31</v>
      </c>
      <c r="B6" s="370"/>
      <c r="C6" s="372" t="s">
        <v>142</v>
      </c>
      <c r="D6" s="74" t="s">
        <v>20</v>
      </c>
      <c r="E6" s="75">
        <f>E7+E14</f>
        <v>1179872.6</v>
      </c>
      <c r="F6" s="75">
        <f>F7+F14</f>
        <v>1162417.5</v>
      </c>
      <c r="G6" s="75">
        <f>F6/E6*100</f>
        <v>98.52059451164472</v>
      </c>
      <c r="H6" s="22"/>
      <c r="I6" s="23"/>
    </row>
    <row r="7" spans="1:9" ht="20.25" customHeight="1">
      <c r="A7" s="370"/>
      <c r="B7" s="370"/>
      <c r="C7" s="372"/>
      <c r="D7" s="76" t="s">
        <v>73</v>
      </c>
      <c r="E7" s="77">
        <f>E9+E10+E11</f>
        <v>1066383.3</v>
      </c>
      <c r="F7" s="77">
        <f>F9+F10+F11</f>
        <v>1058021.6</v>
      </c>
      <c r="G7" s="77">
        <f>F7/E7*100</f>
        <v>99.21588231923737</v>
      </c>
      <c r="H7" s="22"/>
      <c r="I7" s="23"/>
    </row>
    <row r="8" spans="1:9" ht="18.75">
      <c r="A8" s="370"/>
      <c r="B8" s="370"/>
      <c r="C8" s="372"/>
      <c r="D8" s="78" t="s">
        <v>25</v>
      </c>
      <c r="E8" s="77"/>
      <c r="F8" s="77"/>
      <c r="G8" s="77"/>
      <c r="H8" s="22"/>
      <c r="I8" s="23"/>
    </row>
    <row r="9" spans="1:9" ht="18.75">
      <c r="A9" s="370"/>
      <c r="B9" s="370"/>
      <c r="C9" s="372"/>
      <c r="D9" s="78" t="s">
        <v>74</v>
      </c>
      <c r="E9" s="77">
        <f>E18+E27+E36+E45+E54</f>
        <v>282354.7</v>
      </c>
      <c r="F9" s="77">
        <f>F18+F27+F36+F45+F54</f>
        <v>278043.6</v>
      </c>
      <c r="G9" s="77">
        <f>F9/E9*100</f>
        <v>98.47316159426423</v>
      </c>
      <c r="H9" s="8"/>
      <c r="I9" s="10"/>
    </row>
    <row r="10" spans="1:9" ht="37.5">
      <c r="A10" s="370"/>
      <c r="B10" s="370"/>
      <c r="C10" s="372"/>
      <c r="D10" s="78" t="s">
        <v>26</v>
      </c>
      <c r="E10" s="79">
        <f>E19+E28+E37+E46+E55</f>
        <v>28972.1</v>
      </c>
      <c r="F10" s="79">
        <f>F19+F28+F37+F46+F55</f>
        <v>28256</v>
      </c>
      <c r="G10" s="77">
        <f>F10/E10*100</f>
        <v>97.52831172058636</v>
      </c>
      <c r="H10" s="10"/>
      <c r="I10" s="10"/>
    </row>
    <row r="11" spans="1:9" ht="37.5">
      <c r="A11" s="370"/>
      <c r="B11" s="370"/>
      <c r="C11" s="372"/>
      <c r="D11" s="78" t="s">
        <v>27</v>
      </c>
      <c r="E11" s="77">
        <f>E20+E29</f>
        <v>755056.5</v>
      </c>
      <c r="F11" s="77">
        <f>F20+F29</f>
        <v>751722</v>
      </c>
      <c r="G11" s="77">
        <f>F11/E11*100</f>
        <v>99.55837741943814</v>
      </c>
      <c r="H11" s="10"/>
      <c r="I11" s="10"/>
    </row>
    <row r="12" spans="1:9" ht="56.25">
      <c r="A12" s="370"/>
      <c r="B12" s="370"/>
      <c r="C12" s="372"/>
      <c r="D12" s="78" t="s">
        <v>75</v>
      </c>
      <c r="E12" s="79"/>
      <c r="F12" s="79"/>
      <c r="G12" s="77"/>
      <c r="H12" s="10"/>
      <c r="I12" s="8"/>
    </row>
    <row r="13" spans="1:9" ht="56.25">
      <c r="A13" s="370"/>
      <c r="B13" s="370"/>
      <c r="C13" s="372"/>
      <c r="D13" s="80" t="s">
        <v>28</v>
      </c>
      <c r="E13" s="77"/>
      <c r="F13" s="77"/>
      <c r="G13" s="77"/>
      <c r="H13" s="83"/>
      <c r="I13" s="8"/>
    </row>
    <row r="14" spans="1:8" ht="29.25" customHeight="1">
      <c r="A14" s="370"/>
      <c r="B14" s="371"/>
      <c r="C14" s="372"/>
      <c r="D14" s="80" t="s">
        <v>29</v>
      </c>
      <c r="E14" s="77">
        <f>E23+E30+E39</f>
        <v>113489.3</v>
      </c>
      <c r="F14" s="77">
        <f>F23+F30+F39</f>
        <v>104395.9</v>
      </c>
      <c r="G14" s="77">
        <f>F14/E14*100</f>
        <v>91.98743846336174</v>
      </c>
      <c r="H14" s="10"/>
    </row>
    <row r="15" spans="1:7" ht="18.75">
      <c r="A15" s="370" t="s">
        <v>31</v>
      </c>
      <c r="B15" s="370" t="s">
        <v>31</v>
      </c>
      <c r="C15" s="380" t="s">
        <v>60</v>
      </c>
      <c r="D15" s="74" t="s">
        <v>20</v>
      </c>
      <c r="E15" s="75">
        <f>E16+E23</f>
        <v>555113.9</v>
      </c>
      <c r="F15" s="75">
        <f>F16+F23</f>
        <v>543555.6</v>
      </c>
      <c r="G15" s="75">
        <f>F15/E15*100</f>
        <v>97.9178507329757</v>
      </c>
    </row>
    <row r="16" spans="1:7" ht="18.75">
      <c r="A16" s="370"/>
      <c r="B16" s="370"/>
      <c r="C16" s="380"/>
      <c r="D16" s="76" t="s">
        <v>73</v>
      </c>
      <c r="E16" s="77">
        <f>E18+E19+E20+E21</f>
        <v>483263.1</v>
      </c>
      <c r="F16" s="77">
        <f>F18+F19+F20+F21</f>
        <v>478931.7</v>
      </c>
      <c r="G16" s="77">
        <f>F16/E16*100</f>
        <v>99.10371803682094</v>
      </c>
    </row>
    <row r="17" spans="1:7" ht="18.75">
      <c r="A17" s="370"/>
      <c r="B17" s="370"/>
      <c r="C17" s="380"/>
      <c r="D17" s="78" t="s">
        <v>25</v>
      </c>
      <c r="E17" s="77"/>
      <c r="F17" s="77"/>
      <c r="G17" s="77"/>
    </row>
    <row r="18" spans="1:7" ht="18.75">
      <c r="A18" s="370"/>
      <c r="B18" s="370"/>
      <c r="C18" s="380"/>
      <c r="D18" s="78" t="s">
        <v>74</v>
      </c>
      <c r="E18" s="77">
        <v>83546.7</v>
      </c>
      <c r="F18" s="77">
        <v>81737.2</v>
      </c>
      <c r="G18" s="77">
        <f>F18/E18*100</f>
        <v>97.83414545397963</v>
      </c>
    </row>
    <row r="19" spans="1:7" ht="37.5">
      <c r="A19" s="370"/>
      <c r="B19" s="370"/>
      <c r="C19" s="380"/>
      <c r="D19" s="78" t="s">
        <v>26</v>
      </c>
      <c r="E19" s="77">
        <v>15394.8</v>
      </c>
      <c r="F19" s="77">
        <v>15394</v>
      </c>
      <c r="G19" s="77">
        <f>F19/E19*100</f>
        <v>99.99480344012265</v>
      </c>
    </row>
    <row r="20" spans="1:7" ht="37.5">
      <c r="A20" s="370"/>
      <c r="B20" s="370"/>
      <c r="C20" s="380"/>
      <c r="D20" s="78" t="s">
        <v>27</v>
      </c>
      <c r="E20" s="77">
        <v>384321.6</v>
      </c>
      <c r="F20" s="77">
        <v>381800.5</v>
      </c>
      <c r="G20" s="77">
        <f>F20/E20*100</f>
        <v>99.3440129308371</v>
      </c>
    </row>
    <row r="21" spans="1:7" ht="56.25">
      <c r="A21" s="370"/>
      <c r="B21" s="370"/>
      <c r="C21" s="380"/>
      <c r="D21" s="78" t="s">
        <v>75</v>
      </c>
      <c r="E21" s="77"/>
      <c r="F21" s="77"/>
      <c r="G21" s="77"/>
    </row>
    <row r="22" spans="1:7" ht="56.25">
      <c r="A22" s="370"/>
      <c r="B22" s="370"/>
      <c r="C22" s="380"/>
      <c r="D22" s="80" t="s">
        <v>28</v>
      </c>
      <c r="E22" s="77"/>
      <c r="F22" s="77"/>
      <c r="G22" s="77"/>
    </row>
    <row r="23" spans="1:7" ht="18.75">
      <c r="A23" s="371"/>
      <c r="B23" s="371"/>
      <c r="C23" s="380"/>
      <c r="D23" s="80" t="s">
        <v>29</v>
      </c>
      <c r="E23" s="77">
        <v>71850.8</v>
      </c>
      <c r="F23" s="77">
        <v>64623.9</v>
      </c>
      <c r="G23" s="77">
        <f>F23/E23*100</f>
        <v>89.94179605515875</v>
      </c>
    </row>
    <row r="24" spans="1:7" ht="18.75">
      <c r="A24" s="375" t="s">
        <v>31</v>
      </c>
      <c r="B24" s="375" t="s">
        <v>63</v>
      </c>
      <c r="C24" s="372" t="s">
        <v>76</v>
      </c>
      <c r="D24" s="74" t="s">
        <v>20</v>
      </c>
      <c r="E24" s="75">
        <f>E25+E32+E30</f>
        <v>417422.3</v>
      </c>
      <c r="F24" s="75">
        <f>F25+F32+F30</f>
        <v>416271.8</v>
      </c>
      <c r="G24" s="75">
        <f>F24/E24*100</f>
        <v>99.72437984266772</v>
      </c>
    </row>
    <row r="25" spans="1:7" ht="18.75">
      <c r="A25" s="376"/>
      <c r="B25" s="376"/>
      <c r="C25" s="372"/>
      <c r="D25" s="76" t="s">
        <v>113</v>
      </c>
      <c r="E25" s="77">
        <f>E27+E28+E29</f>
        <v>408250.3</v>
      </c>
      <c r="F25" s="77">
        <f>F27+F28+F29</f>
        <v>407209.7</v>
      </c>
      <c r="G25" s="77">
        <f>F25/E25*100</f>
        <v>99.74510735203378</v>
      </c>
    </row>
    <row r="26" spans="1:7" ht="18.75">
      <c r="A26" s="376"/>
      <c r="B26" s="376"/>
      <c r="C26" s="372"/>
      <c r="D26" s="78" t="s">
        <v>25</v>
      </c>
      <c r="E26" s="77"/>
      <c r="F26" s="77"/>
      <c r="G26" s="77"/>
    </row>
    <row r="27" spans="1:7" ht="56.25">
      <c r="A27" s="376"/>
      <c r="B27" s="376"/>
      <c r="C27" s="372"/>
      <c r="D27" s="81" t="s">
        <v>114</v>
      </c>
      <c r="E27" s="77">
        <f>'Форма 1'!L29+'Форма 1'!L32</f>
        <v>30773.8</v>
      </c>
      <c r="F27" s="77">
        <f>'Форма 1'!N29+'Форма 1'!N32</f>
        <v>30628.5</v>
      </c>
      <c r="G27" s="77">
        <f>F27/E27*100</f>
        <v>99.52784511500042</v>
      </c>
    </row>
    <row r="28" spans="1:7" ht="37.5">
      <c r="A28" s="376"/>
      <c r="B28" s="376"/>
      <c r="C28" s="372"/>
      <c r="D28" s="81" t="s">
        <v>26</v>
      </c>
      <c r="E28" s="79">
        <f>'Форма 1'!L33+'Форма 1'!L34+'Форма 1'!L35+'Форма 1'!L36+'Форма 1'!L37+'Форма 1'!L38+'Форма 1'!L39</f>
        <v>6741.599999999999</v>
      </c>
      <c r="F28" s="79">
        <f>'Форма 1'!N33+'Форма 1'!N34+'Форма 1'!N35+'Форма 1'!N36+'Форма 1'!N37+'Форма 1'!N38+'Форма 1'!N39</f>
        <v>6659.7</v>
      </c>
      <c r="G28" s="77">
        <f>F28/E28*100</f>
        <v>98.78515485938057</v>
      </c>
    </row>
    <row r="29" spans="1:7" ht="37.5">
      <c r="A29" s="376"/>
      <c r="B29" s="376"/>
      <c r="C29" s="372"/>
      <c r="D29" s="78" t="s">
        <v>27</v>
      </c>
      <c r="E29" s="79">
        <f>'Форма 1'!L28+'Форма 1'!L30+'Форма 1'!L31</f>
        <v>370734.89999999997</v>
      </c>
      <c r="F29" s="79">
        <f>'Форма 1'!N28+'Форма 1'!N30+'Форма 1'!N31</f>
        <v>369921.5</v>
      </c>
      <c r="G29" s="77">
        <f>F29/E29*100</f>
        <v>99.78059794208747</v>
      </c>
    </row>
    <row r="30" spans="1:7" ht="37.5">
      <c r="A30" s="376"/>
      <c r="B30" s="376"/>
      <c r="C30" s="372"/>
      <c r="D30" s="82" t="s">
        <v>115</v>
      </c>
      <c r="E30" s="79">
        <v>9172</v>
      </c>
      <c r="F30" s="79">
        <v>9062.1</v>
      </c>
      <c r="G30" s="77">
        <f>F30/E30*100</f>
        <v>98.80178805058875</v>
      </c>
    </row>
    <row r="31" spans="1:7" ht="56.25">
      <c r="A31" s="376"/>
      <c r="B31" s="376"/>
      <c r="C31" s="372"/>
      <c r="D31" s="76" t="s">
        <v>28</v>
      </c>
      <c r="E31" s="77"/>
      <c r="F31" s="77"/>
      <c r="G31" s="77"/>
    </row>
    <row r="32" spans="1:7" ht="18.75">
      <c r="A32" s="377"/>
      <c r="B32" s="377"/>
      <c r="C32" s="372"/>
      <c r="D32" s="80" t="s">
        <v>29</v>
      </c>
      <c r="E32" s="77">
        <v>0</v>
      </c>
      <c r="F32" s="77">
        <v>0</v>
      </c>
      <c r="G32" s="77">
        <v>0</v>
      </c>
    </row>
    <row r="33" spans="1:7" ht="18.75">
      <c r="A33" s="370" t="s">
        <v>31</v>
      </c>
      <c r="B33" s="370" t="s">
        <v>30</v>
      </c>
      <c r="C33" s="372" t="s">
        <v>116</v>
      </c>
      <c r="D33" s="74" t="s">
        <v>20</v>
      </c>
      <c r="E33" s="75">
        <f>E34+E39</f>
        <v>162854</v>
      </c>
      <c r="F33" s="75">
        <f>F34+F39</f>
        <v>159560.90000000002</v>
      </c>
      <c r="G33" s="75">
        <f>F33/E33*100</f>
        <v>97.97788202930234</v>
      </c>
    </row>
    <row r="34" spans="1:7" ht="18.75">
      <c r="A34" s="370"/>
      <c r="B34" s="370"/>
      <c r="C34" s="372"/>
      <c r="D34" s="76" t="s">
        <v>113</v>
      </c>
      <c r="E34" s="77">
        <f>E36+E37</f>
        <v>130387.5</v>
      </c>
      <c r="F34" s="77">
        <f>F36+F37</f>
        <v>128851.00000000001</v>
      </c>
      <c r="G34" s="77">
        <f>F34/E34*100</f>
        <v>98.82158949285784</v>
      </c>
    </row>
    <row r="35" spans="1:7" ht="18.75">
      <c r="A35" s="370"/>
      <c r="B35" s="370"/>
      <c r="C35" s="372"/>
      <c r="D35" s="78" t="s">
        <v>25</v>
      </c>
      <c r="E35" s="77"/>
      <c r="F35" s="77"/>
      <c r="G35" s="77"/>
    </row>
    <row r="36" spans="1:7" ht="56.25">
      <c r="A36" s="370"/>
      <c r="B36" s="370"/>
      <c r="C36" s="372"/>
      <c r="D36" s="81" t="s">
        <v>114</v>
      </c>
      <c r="E36" s="77">
        <f>'Форма 1'!L42+'Форма 1'!L43+'Форма 1'!L44+'Форма 1'!L46+'Форма 1'!L47+'Форма 1'!L49+'Форма 1'!L50+'Форма 1'!L51</f>
        <v>127103.7</v>
      </c>
      <c r="F36" s="77">
        <f>'Форма 1'!N42+'Форма 1'!N43+'Форма 1'!N44+'Форма 1'!N47+'Форма 1'!N49+'Форма 1'!N50+'Форма 1'!N51</f>
        <v>125678.40000000001</v>
      </c>
      <c r="G36" s="77">
        <f>F36/E36*100</f>
        <v>98.87863217199815</v>
      </c>
    </row>
    <row r="37" spans="1:7" ht="37.5">
      <c r="A37" s="370"/>
      <c r="B37" s="370"/>
      <c r="C37" s="372"/>
      <c r="D37" s="81" t="s">
        <v>26</v>
      </c>
      <c r="E37" s="79">
        <f>'Форма 1'!L45+'Форма 1'!L48+'Форма 1'!L53+'Форма 1'!L54+'Форма 1'!L55+'Форма 1'!L56+'Форма 1'!L52</f>
        <v>3283.7999999999997</v>
      </c>
      <c r="F37" s="79">
        <f>'Форма 1'!N48+'Форма 1'!N52+'Форма 1'!N54+'Форма 1'!N55+'Форма 1'!N56+'Форма 1'!N45</f>
        <v>3172.6</v>
      </c>
      <c r="G37" s="77">
        <f>F37/E37*100</f>
        <v>96.61367927401182</v>
      </c>
    </row>
    <row r="38" spans="1:7" ht="37.5">
      <c r="A38" s="370"/>
      <c r="B38" s="370"/>
      <c r="C38" s="372"/>
      <c r="D38" s="78" t="s">
        <v>27</v>
      </c>
      <c r="E38" s="77"/>
      <c r="F38" s="77"/>
      <c r="G38" s="77"/>
    </row>
    <row r="39" spans="1:7" ht="37.5">
      <c r="A39" s="370"/>
      <c r="B39" s="370"/>
      <c r="C39" s="372"/>
      <c r="D39" s="82" t="s">
        <v>115</v>
      </c>
      <c r="E39" s="79">
        <v>32466.5</v>
      </c>
      <c r="F39" s="79">
        <v>30709.9</v>
      </c>
      <c r="G39" s="77">
        <f>F39/E39*100</f>
        <v>94.58949994609829</v>
      </c>
    </row>
    <row r="40" spans="1:7" ht="56.25">
      <c r="A40" s="370"/>
      <c r="B40" s="370"/>
      <c r="C40" s="372"/>
      <c r="D40" s="76" t="s">
        <v>28</v>
      </c>
      <c r="E40" s="77"/>
      <c r="F40" s="77"/>
      <c r="G40" s="77"/>
    </row>
    <row r="41" spans="1:7" ht="18.75">
      <c r="A41" s="371"/>
      <c r="B41" s="371"/>
      <c r="C41" s="372"/>
      <c r="D41" s="80" t="s">
        <v>29</v>
      </c>
      <c r="E41" s="77">
        <v>0</v>
      </c>
      <c r="F41" s="77">
        <v>0</v>
      </c>
      <c r="G41" s="77">
        <v>0</v>
      </c>
    </row>
    <row r="42" spans="1:7" ht="18.75">
      <c r="A42" s="370" t="s">
        <v>31</v>
      </c>
      <c r="B42" s="370" t="s">
        <v>91</v>
      </c>
      <c r="C42" s="372" t="s">
        <v>117</v>
      </c>
      <c r="D42" s="74" t="s">
        <v>20</v>
      </c>
      <c r="E42" s="75">
        <f>E43</f>
        <v>39633.8</v>
      </c>
      <c r="F42" s="75">
        <f>F43+F46</f>
        <v>38868.9</v>
      </c>
      <c r="G42" s="75">
        <f>F42/E42*100</f>
        <v>98.07008159702072</v>
      </c>
    </row>
    <row r="43" spans="1:7" ht="18.75">
      <c r="A43" s="370"/>
      <c r="B43" s="370"/>
      <c r="C43" s="372"/>
      <c r="D43" s="76" t="s">
        <v>113</v>
      </c>
      <c r="E43" s="77">
        <f>E45+E46</f>
        <v>39633.8</v>
      </c>
      <c r="F43" s="77">
        <f>F45+F46</f>
        <v>38868.9</v>
      </c>
      <c r="G43" s="77">
        <f>F43/E43*100</f>
        <v>98.07008159702072</v>
      </c>
    </row>
    <row r="44" spans="1:7" ht="18.75">
      <c r="A44" s="370"/>
      <c r="B44" s="370"/>
      <c r="C44" s="372"/>
      <c r="D44" s="78" t="s">
        <v>25</v>
      </c>
      <c r="E44" s="77"/>
      <c r="F44" s="77"/>
      <c r="G44" s="77"/>
    </row>
    <row r="45" spans="1:7" ht="56.25">
      <c r="A45" s="370"/>
      <c r="B45" s="370"/>
      <c r="C45" s="372"/>
      <c r="D45" s="81" t="s">
        <v>114</v>
      </c>
      <c r="E45" s="77">
        <f>'Форма 1'!L60+'Форма 1'!L61</f>
        <v>39633.8</v>
      </c>
      <c r="F45" s="77">
        <f>'Форма 1'!N60+'Форма 1'!N61</f>
        <v>38868.9</v>
      </c>
      <c r="G45" s="77">
        <f>F45/E45*100</f>
        <v>98.07008159702072</v>
      </c>
    </row>
    <row r="46" spans="1:7" ht="37.5">
      <c r="A46" s="370"/>
      <c r="B46" s="370"/>
      <c r="C46" s="372"/>
      <c r="D46" s="81" t="s">
        <v>26</v>
      </c>
      <c r="E46" s="79">
        <v>0</v>
      </c>
      <c r="F46" s="79">
        <v>0</v>
      </c>
      <c r="G46" s="77">
        <v>0</v>
      </c>
    </row>
    <row r="47" spans="1:7" ht="37.5">
      <c r="A47" s="370"/>
      <c r="B47" s="370"/>
      <c r="C47" s="372"/>
      <c r="D47" s="78" t="s">
        <v>27</v>
      </c>
      <c r="E47" s="77"/>
      <c r="F47" s="77"/>
      <c r="G47" s="77"/>
    </row>
    <row r="48" spans="1:7" ht="37.5">
      <c r="A48" s="370"/>
      <c r="B48" s="370"/>
      <c r="C48" s="372"/>
      <c r="D48" s="82" t="s">
        <v>115</v>
      </c>
      <c r="E48" s="79"/>
      <c r="F48" s="79"/>
      <c r="G48" s="77"/>
    </row>
    <row r="49" spans="1:7" ht="56.25">
      <c r="A49" s="370"/>
      <c r="B49" s="370"/>
      <c r="C49" s="372"/>
      <c r="D49" s="76" t="s">
        <v>28</v>
      </c>
      <c r="E49" s="77"/>
      <c r="F49" s="77"/>
      <c r="G49" s="77"/>
    </row>
    <row r="50" spans="1:7" ht="18.75">
      <c r="A50" s="371"/>
      <c r="B50" s="371"/>
      <c r="C50" s="372"/>
      <c r="D50" s="80" t="s">
        <v>29</v>
      </c>
      <c r="E50" s="77"/>
      <c r="F50" s="77"/>
      <c r="G50" s="77"/>
    </row>
    <row r="51" spans="1:7" ht="18.75">
      <c r="A51" s="370" t="s">
        <v>31</v>
      </c>
      <c r="B51" s="370" t="s">
        <v>110</v>
      </c>
      <c r="C51" s="372" t="s">
        <v>94</v>
      </c>
      <c r="D51" s="74" t="s">
        <v>20</v>
      </c>
      <c r="E51" s="75">
        <f>E52</f>
        <v>4848.6</v>
      </c>
      <c r="F51" s="75">
        <f>F52</f>
        <v>4160.299999999999</v>
      </c>
      <c r="G51" s="75">
        <f>F51/E51*100</f>
        <v>85.80414965144575</v>
      </c>
    </row>
    <row r="52" spans="1:7" ht="18.75">
      <c r="A52" s="370"/>
      <c r="B52" s="370"/>
      <c r="C52" s="372"/>
      <c r="D52" s="76" t="s">
        <v>113</v>
      </c>
      <c r="E52" s="77">
        <f>E54+E55</f>
        <v>4848.6</v>
      </c>
      <c r="F52" s="77">
        <f>F54+F55</f>
        <v>4160.299999999999</v>
      </c>
      <c r="G52" s="77">
        <f>F52/E52*100</f>
        <v>85.80414965144575</v>
      </c>
    </row>
    <row r="53" spans="1:7" ht="18.75">
      <c r="A53" s="370"/>
      <c r="B53" s="370"/>
      <c r="C53" s="372"/>
      <c r="D53" s="78" t="s">
        <v>25</v>
      </c>
      <c r="E53" s="77"/>
      <c r="F53" s="77"/>
      <c r="G53" s="77"/>
    </row>
    <row r="54" spans="1:7" ht="56.25">
      <c r="A54" s="370"/>
      <c r="B54" s="370"/>
      <c r="C54" s="372"/>
      <c r="D54" s="81" t="s">
        <v>114</v>
      </c>
      <c r="E54" s="77">
        <f>'Форма 1'!L63</f>
        <v>1296.7</v>
      </c>
      <c r="F54" s="77">
        <f>'Форма 1'!N63</f>
        <v>1130.6</v>
      </c>
      <c r="G54" s="77">
        <f>F54/E54*100</f>
        <v>87.19056065396775</v>
      </c>
    </row>
    <row r="55" spans="1:7" ht="37.5">
      <c r="A55" s="370"/>
      <c r="B55" s="370"/>
      <c r="C55" s="372"/>
      <c r="D55" s="81" t="s">
        <v>26</v>
      </c>
      <c r="E55" s="79">
        <f>'Форма 1'!L64+'Форма 1'!L65</f>
        <v>3551.9</v>
      </c>
      <c r="F55" s="79">
        <f>'Форма 1'!N64+'Форма 1'!N65</f>
        <v>3029.7</v>
      </c>
      <c r="G55" s="77">
        <f>F55/E55*100</f>
        <v>85.29800951603367</v>
      </c>
    </row>
    <row r="56" spans="1:7" ht="37.5">
      <c r="A56" s="370"/>
      <c r="B56" s="370"/>
      <c r="C56" s="372"/>
      <c r="D56" s="78" t="s">
        <v>27</v>
      </c>
      <c r="E56" s="77"/>
      <c r="F56" s="77"/>
      <c r="G56" s="77"/>
    </row>
    <row r="57" spans="1:7" ht="37.5">
      <c r="A57" s="370"/>
      <c r="B57" s="370"/>
      <c r="C57" s="372"/>
      <c r="D57" s="82" t="s">
        <v>115</v>
      </c>
      <c r="E57" s="79"/>
      <c r="F57" s="79"/>
      <c r="G57" s="77"/>
    </row>
    <row r="58" spans="1:7" ht="56.25">
      <c r="A58" s="370"/>
      <c r="B58" s="370"/>
      <c r="C58" s="372"/>
      <c r="D58" s="76" t="s">
        <v>28</v>
      </c>
      <c r="E58" s="77"/>
      <c r="F58" s="77"/>
      <c r="G58" s="77"/>
    </row>
    <row r="59" spans="1:7" ht="18.75">
      <c r="A59" s="371"/>
      <c r="B59" s="371"/>
      <c r="C59" s="372"/>
      <c r="D59" s="80" t="s">
        <v>29</v>
      </c>
      <c r="E59" s="77"/>
      <c r="F59" s="77"/>
      <c r="G59" s="77"/>
    </row>
    <row r="60" ht="18.75">
      <c r="G60" s="77"/>
    </row>
    <row r="65" ht="15">
      <c r="A65" t="s">
        <v>182</v>
      </c>
    </row>
    <row r="66" ht="15">
      <c r="A66" t="s">
        <v>183</v>
      </c>
    </row>
  </sheetData>
  <sheetProtection/>
  <mergeCells count="27">
    <mergeCell ref="A1:D1"/>
    <mergeCell ref="A2:G2"/>
    <mergeCell ref="A3:B4"/>
    <mergeCell ref="C3:C5"/>
    <mergeCell ref="D3:D5"/>
    <mergeCell ref="A15:A23"/>
    <mergeCell ref="B15:B23"/>
    <mergeCell ref="C15:C23"/>
    <mergeCell ref="E3:F3"/>
    <mergeCell ref="G3:G5"/>
    <mergeCell ref="E4:E5"/>
    <mergeCell ref="F4:F5"/>
    <mergeCell ref="A6:A14"/>
    <mergeCell ref="B6:B14"/>
    <mergeCell ref="C6:C14"/>
    <mergeCell ref="A24:A32"/>
    <mergeCell ref="B24:B32"/>
    <mergeCell ref="C24:C32"/>
    <mergeCell ref="A51:A59"/>
    <mergeCell ref="B51:B59"/>
    <mergeCell ref="C51:C59"/>
    <mergeCell ref="A33:A41"/>
    <mergeCell ref="B33:B41"/>
    <mergeCell ref="C33:C41"/>
    <mergeCell ref="A42:A50"/>
    <mergeCell ref="B42:B50"/>
    <mergeCell ref="C42:C50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G13"/>
  <sheetViews>
    <sheetView zoomScalePageLayoutView="0" workbookViewId="0" topLeftCell="A2">
      <selection activeCell="G5" sqref="G5"/>
    </sheetView>
  </sheetViews>
  <sheetFormatPr defaultColWidth="9.140625" defaultRowHeight="15"/>
  <cols>
    <col min="1" max="1" width="3.7109375" style="0" customWidth="1"/>
    <col min="2" max="2" width="1.57421875" style="0" customWidth="1"/>
    <col min="3" max="3" width="4.57421875" style="0" customWidth="1"/>
    <col min="4" max="4" width="21.140625" style="0" customWidth="1"/>
    <col min="5" max="5" width="7.140625" style="0" customWidth="1"/>
    <col min="6" max="6" width="14.28125" style="0" customWidth="1"/>
    <col min="7" max="7" width="32.00390625" style="0" customWidth="1"/>
  </cols>
  <sheetData>
    <row r="2" ht="15">
      <c r="C2" t="s">
        <v>181</v>
      </c>
    </row>
    <row r="4" spans="3:7" ht="45">
      <c r="C4" s="135" t="s">
        <v>172</v>
      </c>
      <c r="D4" s="139" t="s">
        <v>173</v>
      </c>
      <c r="E4" s="139" t="s">
        <v>174</v>
      </c>
      <c r="F4" s="135" t="s">
        <v>175</v>
      </c>
      <c r="G4" s="135" t="s">
        <v>176</v>
      </c>
    </row>
    <row r="5" spans="3:7" ht="60">
      <c r="C5" s="135" t="s">
        <v>177</v>
      </c>
      <c r="D5" s="139" t="s">
        <v>179</v>
      </c>
      <c r="E5" s="135" t="s">
        <v>178</v>
      </c>
      <c r="F5" s="135">
        <v>84</v>
      </c>
      <c r="G5" s="139" t="s">
        <v>180</v>
      </c>
    </row>
    <row r="6" spans="3:7" ht="15">
      <c r="C6" s="135"/>
      <c r="D6" s="135"/>
      <c r="E6" s="135"/>
      <c r="F6" s="135"/>
      <c r="G6" s="135"/>
    </row>
    <row r="12" ht="15">
      <c r="C12" t="s">
        <v>182</v>
      </c>
    </row>
    <row r="13" ht="15">
      <c r="C13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60" workbookViewId="0" topLeftCell="A40">
      <selection activeCell="W19" sqref="W19"/>
    </sheetView>
  </sheetViews>
  <sheetFormatPr defaultColWidth="9.140625" defaultRowHeight="15"/>
  <cols>
    <col min="1" max="1" width="6.28125" style="0" customWidth="1"/>
    <col min="2" max="2" width="7.28125" style="0" customWidth="1"/>
    <col min="4" max="4" width="30.28125" style="0" customWidth="1"/>
    <col min="5" max="5" width="5.57421875" style="0" customWidth="1"/>
    <col min="8" max="9" width="9.140625" style="0" customWidth="1"/>
    <col min="12" max="12" width="36.140625" style="0" customWidth="1"/>
    <col min="13" max="13" width="13.140625" style="0" customWidth="1"/>
  </cols>
  <sheetData>
    <row r="1" spans="1:13" ht="13.5" customHeight="1">
      <c r="A1" s="302"/>
      <c r="B1" s="1"/>
      <c r="C1" s="1"/>
      <c r="D1" s="1"/>
      <c r="E1" s="1"/>
      <c r="F1" s="1"/>
      <c r="G1" s="303"/>
      <c r="H1" s="1"/>
      <c r="I1" s="1"/>
      <c r="J1" s="1"/>
      <c r="K1" s="1"/>
      <c r="L1" s="1"/>
      <c r="M1" s="1"/>
    </row>
    <row r="2" spans="1:15" ht="44.25" customHeight="1">
      <c r="A2" s="381" t="s">
        <v>508</v>
      </c>
      <c r="B2" s="381"/>
      <c r="C2" s="381"/>
      <c r="D2" s="381"/>
      <c r="E2" s="381"/>
      <c r="F2" s="382"/>
      <c r="G2" s="381"/>
      <c r="H2" s="381"/>
      <c r="I2" s="381"/>
      <c r="J2" s="381"/>
      <c r="K2" s="381"/>
      <c r="L2" s="381"/>
      <c r="N2" s="135"/>
      <c r="O2" s="135"/>
    </row>
    <row r="3" spans="1:15" ht="36.75" customHeight="1">
      <c r="A3" s="383" t="s">
        <v>0</v>
      </c>
      <c r="B3" s="383"/>
      <c r="C3" s="384" t="s">
        <v>219</v>
      </c>
      <c r="D3" s="384" t="s">
        <v>220</v>
      </c>
      <c r="E3" s="384" t="s">
        <v>221</v>
      </c>
      <c r="F3" s="385" t="s">
        <v>222</v>
      </c>
      <c r="G3" s="384" t="s">
        <v>223</v>
      </c>
      <c r="H3" s="384"/>
      <c r="I3" s="384"/>
      <c r="J3" s="384" t="s">
        <v>224</v>
      </c>
      <c r="K3" s="384" t="s">
        <v>225</v>
      </c>
      <c r="L3" s="384" t="s">
        <v>226</v>
      </c>
      <c r="M3" s="391" t="s">
        <v>227</v>
      </c>
      <c r="N3" s="135"/>
      <c r="O3" s="135"/>
    </row>
    <row r="4" spans="1:15" ht="16.5" customHeight="1">
      <c r="A4" s="383"/>
      <c r="B4" s="383"/>
      <c r="C4" s="384"/>
      <c r="D4" s="384"/>
      <c r="E4" s="384"/>
      <c r="F4" s="386"/>
      <c r="G4" s="384" t="s">
        <v>228</v>
      </c>
      <c r="H4" s="384" t="s">
        <v>229</v>
      </c>
      <c r="I4" s="384" t="s">
        <v>230</v>
      </c>
      <c r="J4" s="384"/>
      <c r="K4" s="384"/>
      <c r="L4" s="384"/>
      <c r="M4" s="392"/>
      <c r="N4" s="135"/>
      <c r="O4" s="135"/>
    </row>
    <row r="5" spans="1:15" ht="13.5" customHeight="1">
      <c r="A5" s="180" t="s">
        <v>3</v>
      </c>
      <c r="B5" s="180" t="s">
        <v>4</v>
      </c>
      <c r="C5" s="384"/>
      <c r="D5" s="384"/>
      <c r="E5" s="384"/>
      <c r="F5" s="386"/>
      <c r="G5" s="387"/>
      <c r="H5" s="387"/>
      <c r="I5" s="387"/>
      <c r="J5" s="387"/>
      <c r="K5" s="387"/>
      <c r="L5" s="387"/>
      <c r="M5" s="392"/>
      <c r="N5" s="183"/>
      <c r="O5" s="183"/>
    </row>
    <row r="6" spans="1:15" ht="33" customHeight="1">
      <c r="A6" s="181" t="s">
        <v>32</v>
      </c>
      <c r="B6" s="181" t="s">
        <v>31</v>
      </c>
      <c r="C6" s="294"/>
      <c r="D6" s="394" t="s">
        <v>60</v>
      </c>
      <c r="E6" s="395"/>
      <c r="F6" s="395"/>
      <c r="G6" s="395"/>
      <c r="H6" s="395"/>
      <c r="I6" s="395"/>
      <c r="J6" s="395"/>
      <c r="K6" s="395"/>
      <c r="L6" s="395"/>
      <c r="M6" s="393"/>
      <c r="N6" s="191"/>
      <c r="O6" s="192"/>
    </row>
    <row r="7" spans="1:15" ht="47.25" customHeight="1">
      <c r="A7" s="295" t="s">
        <v>32</v>
      </c>
      <c r="B7" s="295" t="s">
        <v>31</v>
      </c>
      <c r="C7" s="180">
        <v>1</v>
      </c>
      <c r="D7" s="296" t="s">
        <v>231</v>
      </c>
      <c r="E7" s="297" t="s">
        <v>232</v>
      </c>
      <c r="F7" s="298" t="s">
        <v>232</v>
      </c>
      <c r="G7" s="304">
        <v>74.4</v>
      </c>
      <c r="H7" s="304">
        <v>76.1</v>
      </c>
      <c r="I7" s="304">
        <v>77.8</v>
      </c>
      <c r="J7" s="305">
        <f>I7/H7</f>
        <v>1.0223390275952695</v>
      </c>
      <c r="K7" s="304">
        <f>I7/G7*100-100</f>
        <v>4.569892473118273</v>
      </c>
      <c r="L7" s="306" t="s">
        <v>233</v>
      </c>
      <c r="M7" s="307">
        <v>1</v>
      </c>
      <c r="N7" s="192"/>
      <c r="O7" s="192"/>
    </row>
    <row r="8" spans="1:15" ht="70.5" customHeight="1">
      <c r="A8" s="295" t="s">
        <v>32</v>
      </c>
      <c r="B8" s="295" t="s">
        <v>31</v>
      </c>
      <c r="C8" s="180">
        <v>2</v>
      </c>
      <c r="D8" s="296" t="s">
        <v>234</v>
      </c>
      <c r="E8" s="154" t="s">
        <v>232</v>
      </c>
      <c r="F8" s="299" t="s">
        <v>232</v>
      </c>
      <c r="G8" s="304">
        <v>26</v>
      </c>
      <c r="H8" s="304">
        <v>21</v>
      </c>
      <c r="I8" s="304">
        <v>23.6</v>
      </c>
      <c r="J8" s="305">
        <f>H8/I8</f>
        <v>0.8898305084745762</v>
      </c>
      <c r="K8" s="304">
        <f aca="true" t="shared" si="0" ref="K8:K20">I8/G8*100-100</f>
        <v>-9.230769230769226</v>
      </c>
      <c r="L8" s="306" t="s">
        <v>235</v>
      </c>
      <c r="M8" s="307">
        <v>0.89</v>
      </c>
      <c r="N8" s="192"/>
      <c r="O8" s="192"/>
    </row>
    <row r="9" spans="1:15" ht="69.75" customHeight="1">
      <c r="A9" s="295" t="s">
        <v>32</v>
      </c>
      <c r="B9" s="295" t="s">
        <v>31</v>
      </c>
      <c r="C9" s="180">
        <v>3</v>
      </c>
      <c r="D9" s="300" t="s">
        <v>236</v>
      </c>
      <c r="E9" s="154" t="s">
        <v>232</v>
      </c>
      <c r="F9" s="299" t="s">
        <v>232</v>
      </c>
      <c r="G9" s="304">
        <v>100</v>
      </c>
      <c r="H9" s="304">
        <v>100</v>
      </c>
      <c r="I9" s="304">
        <v>100</v>
      </c>
      <c r="J9" s="308">
        <f aca="true" t="shared" si="1" ref="J9:J20">I9/H9</f>
        <v>1</v>
      </c>
      <c r="K9" s="304">
        <f t="shared" si="0"/>
        <v>0</v>
      </c>
      <c r="L9" s="301" t="s">
        <v>237</v>
      </c>
      <c r="M9" s="307">
        <v>1</v>
      </c>
      <c r="N9" s="192"/>
      <c r="O9" s="192"/>
    </row>
    <row r="10" spans="1:15" ht="38.25" customHeight="1">
      <c r="A10" s="295" t="s">
        <v>32</v>
      </c>
      <c r="B10" s="295" t="s">
        <v>31</v>
      </c>
      <c r="C10" s="180">
        <v>4</v>
      </c>
      <c r="D10" s="300" t="s">
        <v>238</v>
      </c>
      <c r="E10" s="154" t="s">
        <v>232</v>
      </c>
      <c r="F10" s="299" t="s">
        <v>232</v>
      </c>
      <c r="G10" s="304">
        <v>100</v>
      </c>
      <c r="H10" s="304">
        <v>100</v>
      </c>
      <c r="I10" s="304">
        <v>100</v>
      </c>
      <c r="J10" s="308">
        <f t="shared" si="1"/>
        <v>1</v>
      </c>
      <c r="K10" s="304">
        <f t="shared" si="0"/>
        <v>0</v>
      </c>
      <c r="L10" s="301" t="s">
        <v>237</v>
      </c>
      <c r="M10" s="307">
        <v>1</v>
      </c>
      <c r="N10" s="192"/>
      <c r="O10" s="192"/>
    </row>
    <row r="11" spans="1:15" ht="84.75" customHeight="1">
      <c r="A11" s="295" t="s">
        <v>32</v>
      </c>
      <c r="B11" s="295" t="s">
        <v>31</v>
      </c>
      <c r="C11" s="180">
        <v>5</v>
      </c>
      <c r="D11" s="296" t="s">
        <v>239</v>
      </c>
      <c r="E11" s="154" t="s">
        <v>232</v>
      </c>
      <c r="F11" s="299" t="s">
        <v>232</v>
      </c>
      <c r="G11" s="309">
        <v>0.75</v>
      </c>
      <c r="H11" s="310">
        <v>0.8</v>
      </c>
      <c r="I11" s="310">
        <v>0.75</v>
      </c>
      <c r="J11" s="308">
        <f t="shared" si="1"/>
        <v>0.9375</v>
      </c>
      <c r="K11" s="304">
        <f t="shared" si="0"/>
        <v>0</v>
      </c>
      <c r="L11" s="311" t="s">
        <v>240</v>
      </c>
      <c r="M11" s="312">
        <v>0.938</v>
      </c>
      <c r="N11" s="192"/>
      <c r="O11" s="192"/>
    </row>
    <row r="12" spans="1:15" ht="58.5" customHeight="1">
      <c r="A12" s="295" t="s">
        <v>32</v>
      </c>
      <c r="B12" s="295" t="s">
        <v>31</v>
      </c>
      <c r="C12" s="180">
        <v>6</v>
      </c>
      <c r="D12" s="300" t="s">
        <v>241</v>
      </c>
      <c r="E12" s="154" t="s">
        <v>232</v>
      </c>
      <c r="F12" s="299" t="s">
        <v>232</v>
      </c>
      <c r="G12" s="304">
        <v>100</v>
      </c>
      <c r="H12" s="304">
        <v>100</v>
      </c>
      <c r="I12" s="304">
        <v>100</v>
      </c>
      <c r="J12" s="308">
        <f t="shared" si="1"/>
        <v>1</v>
      </c>
      <c r="K12" s="304">
        <f>I12/G12*100-100</f>
        <v>0</v>
      </c>
      <c r="L12" s="301" t="s">
        <v>237</v>
      </c>
      <c r="M12" s="307">
        <v>1</v>
      </c>
      <c r="N12" s="192"/>
      <c r="O12" s="192"/>
    </row>
    <row r="13" spans="1:15" ht="46.5" customHeight="1">
      <c r="A13" s="295" t="s">
        <v>32</v>
      </c>
      <c r="B13" s="295" t="s">
        <v>31</v>
      </c>
      <c r="C13" s="180">
        <v>7</v>
      </c>
      <c r="D13" s="296" t="s">
        <v>242</v>
      </c>
      <c r="E13" s="154" t="s">
        <v>232</v>
      </c>
      <c r="F13" s="299" t="s">
        <v>232</v>
      </c>
      <c r="G13" s="313">
        <v>2.9</v>
      </c>
      <c r="H13" s="304">
        <v>2.9</v>
      </c>
      <c r="I13" s="304">
        <v>0</v>
      </c>
      <c r="J13" s="308">
        <f t="shared" si="1"/>
        <v>0</v>
      </c>
      <c r="K13" s="304" t="s">
        <v>243</v>
      </c>
      <c r="L13" s="301" t="s">
        <v>237</v>
      </c>
      <c r="M13" s="307">
        <v>1</v>
      </c>
      <c r="N13" s="192"/>
      <c r="O13" s="192"/>
    </row>
    <row r="14" spans="1:15" ht="35.25" customHeight="1">
      <c r="A14" s="295" t="s">
        <v>32</v>
      </c>
      <c r="B14" s="295" t="s">
        <v>31</v>
      </c>
      <c r="C14" s="180">
        <v>8</v>
      </c>
      <c r="D14" s="296" t="s">
        <v>244</v>
      </c>
      <c r="E14" s="154" t="s">
        <v>245</v>
      </c>
      <c r="F14" s="299" t="s">
        <v>245</v>
      </c>
      <c r="G14" s="304">
        <v>14965.5</v>
      </c>
      <c r="H14" s="304">
        <v>14987.6</v>
      </c>
      <c r="I14" s="304">
        <v>15367</v>
      </c>
      <c r="J14" s="308">
        <f t="shared" si="1"/>
        <v>1.0253142597880915</v>
      </c>
      <c r="K14" s="304">
        <f t="shared" si="0"/>
        <v>2.682837192208737</v>
      </c>
      <c r="L14" s="311" t="s">
        <v>246</v>
      </c>
      <c r="M14" s="307">
        <v>1</v>
      </c>
      <c r="N14" s="192"/>
      <c r="O14" s="192"/>
    </row>
    <row r="15" spans="1:15" ht="94.5" customHeight="1">
      <c r="A15" s="295" t="s">
        <v>32</v>
      </c>
      <c r="B15" s="295" t="s">
        <v>31</v>
      </c>
      <c r="C15" s="180">
        <v>9</v>
      </c>
      <c r="D15" s="296" t="s">
        <v>247</v>
      </c>
      <c r="E15" s="154" t="s">
        <v>232</v>
      </c>
      <c r="F15" s="299" t="s">
        <v>232</v>
      </c>
      <c r="G15" s="304">
        <v>96.8</v>
      </c>
      <c r="H15" s="304">
        <v>98</v>
      </c>
      <c r="I15" s="304">
        <v>96.8</v>
      </c>
      <c r="J15" s="308">
        <f t="shared" si="1"/>
        <v>0.9877551020408163</v>
      </c>
      <c r="K15" s="304">
        <f t="shared" si="0"/>
        <v>0</v>
      </c>
      <c r="L15" s="311" t="s">
        <v>509</v>
      </c>
      <c r="M15" s="312">
        <v>0.988</v>
      </c>
      <c r="N15" s="192"/>
      <c r="O15" s="192"/>
    </row>
    <row r="16" spans="1:15" ht="69" customHeight="1">
      <c r="A16" s="295" t="s">
        <v>32</v>
      </c>
      <c r="B16" s="295" t="s">
        <v>31</v>
      </c>
      <c r="C16" s="180">
        <v>10</v>
      </c>
      <c r="D16" s="300" t="s">
        <v>248</v>
      </c>
      <c r="E16" s="154" t="s">
        <v>232</v>
      </c>
      <c r="F16" s="299" t="s">
        <v>232</v>
      </c>
      <c r="G16" s="304">
        <v>62.7</v>
      </c>
      <c r="H16" s="304">
        <v>69</v>
      </c>
      <c r="I16" s="304">
        <v>71.4</v>
      </c>
      <c r="J16" s="308">
        <f t="shared" si="1"/>
        <v>1.0347826086956522</v>
      </c>
      <c r="K16" s="304">
        <f t="shared" si="0"/>
        <v>13.875598086124398</v>
      </c>
      <c r="L16" s="306" t="s">
        <v>510</v>
      </c>
      <c r="M16" s="307">
        <v>1</v>
      </c>
      <c r="N16" s="192"/>
      <c r="O16" s="192"/>
    </row>
    <row r="17" spans="1:15" ht="36.75" customHeight="1">
      <c r="A17" s="295" t="s">
        <v>32</v>
      </c>
      <c r="B17" s="295" t="s">
        <v>31</v>
      </c>
      <c r="C17" s="180">
        <v>11</v>
      </c>
      <c r="D17" s="296" t="s">
        <v>249</v>
      </c>
      <c r="E17" s="154" t="s">
        <v>232</v>
      </c>
      <c r="F17" s="299" t="s">
        <v>232</v>
      </c>
      <c r="G17" s="304">
        <v>98.8</v>
      </c>
      <c r="H17" s="304">
        <v>98.7</v>
      </c>
      <c r="I17" s="304">
        <v>99.7</v>
      </c>
      <c r="J17" s="308">
        <f t="shared" si="1"/>
        <v>1.0101317122593718</v>
      </c>
      <c r="K17" s="304">
        <f t="shared" si="0"/>
        <v>0.9109311740890718</v>
      </c>
      <c r="L17" s="296" t="s">
        <v>250</v>
      </c>
      <c r="M17" s="307">
        <v>1</v>
      </c>
      <c r="N17" s="192"/>
      <c r="O17" s="192"/>
    </row>
    <row r="18" spans="1:15" ht="45.75" customHeight="1">
      <c r="A18" s="295" t="s">
        <v>32</v>
      </c>
      <c r="B18" s="295" t="s">
        <v>31</v>
      </c>
      <c r="C18" s="180">
        <v>12</v>
      </c>
      <c r="D18" s="296" t="s">
        <v>511</v>
      </c>
      <c r="E18" s="154" t="s">
        <v>232</v>
      </c>
      <c r="F18" s="299" t="s">
        <v>232</v>
      </c>
      <c r="G18" s="304">
        <v>100</v>
      </c>
      <c r="H18" s="304">
        <v>100</v>
      </c>
      <c r="I18" s="304">
        <v>100</v>
      </c>
      <c r="J18" s="308">
        <f t="shared" si="1"/>
        <v>1</v>
      </c>
      <c r="K18" s="304">
        <f t="shared" si="0"/>
        <v>0</v>
      </c>
      <c r="L18" s="301" t="s">
        <v>237</v>
      </c>
      <c r="M18" s="307">
        <v>1</v>
      </c>
      <c r="N18" s="192"/>
      <c r="O18" s="192"/>
    </row>
    <row r="19" spans="1:15" ht="84" customHeight="1">
      <c r="A19" s="295" t="s">
        <v>32</v>
      </c>
      <c r="B19" s="295" t="s">
        <v>31</v>
      </c>
      <c r="C19" s="180">
        <v>13</v>
      </c>
      <c r="D19" s="296" t="s">
        <v>251</v>
      </c>
      <c r="E19" s="154" t="s">
        <v>232</v>
      </c>
      <c r="F19" s="299" t="s">
        <v>232</v>
      </c>
      <c r="G19" s="304">
        <v>0</v>
      </c>
      <c r="H19" s="304">
        <v>50</v>
      </c>
      <c r="I19" s="304">
        <v>0</v>
      </c>
      <c r="J19" s="308">
        <f t="shared" si="1"/>
        <v>0</v>
      </c>
      <c r="K19" s="304" t="s">
        <v>243</v>
      </c>
      <c r="L19" s="301" t="s">
        <v>237</v>
      </c>
      <c r="M19" s="312">
        <v>0</v>
      </c>
      <c r="N19" s="192"/>
      <c r="O19" s="192"/>
    </row>
    <row r="20" spans="1:15" ht="47.25" customHeight="1">
      <c r="A20" s="295" t="s">
        <v>32</v>
      </c>
      <c r="B20" s="295" t="s">
        <v>31</v>
      </c>
      <c r="C20" s="180">
        <v>14</v>
      </c>
      <c r="D20" s="300" t="s">
        <v>252</v>
      </c>
      <c r="E20" s="154" t="s">
        <v>232</v>
      </c>
      <c r="F20" s="299" t="s">
        <v>232</v>
      </c>
      <c r="G20" s="304">
        <v>100</v>
      </c>
      <c r="H20" s="304">
        <v>100</v>
      </c>
      <c r="I20" s="304">
        <v>100</v>
      </c>
      <c r="J20" s="308">
        <f t="shared" si="1"/>
        <v>1</v>
      </c>
      <c r="K20" s="304">
        <f t="shared" si="0"/>
        <v>0</v>
      </c>
      <c r="L20" s="301" t="s">
        <v>237</v>
      </c>
      <c r="M20" s="307">
        <v>1</v>
      </c>
      <c r="N20" s="192"/>
      <c r="O20" s="192"/>
    </row>
    <row r="21" spans="1:15" ht="56.25">
      <c r="A21" s="295"/>
      <c r="B21" s="295" t="s">
        <v>31</v>
      </c>
      <c r="C21" s="180">
        <v>15</v>
      </c>
      <c r="D21" s="300" t="s">
        <v>253</v>
      </c>
      <c r="E21" s="154" t="s">
        <v>232</v>
      </c>
      <c r="F21" s="299" t="s">
        <v>232</v>
      </c>
      <c r="G21" s="304">
        <v>23</v>
      </c>
      <c r="H21" s="304">
        <v>50</v>
      </c>
      <c r="I21" s="304">
        <v>20.8</v>
      </c>
      <c r="J21" s="308">
        <f>I21/H21</f>
        <v>0.41600000000000004</v>
      </c>
      <c r="K21" s="304">
        <f>I21/G21*100-100</f>
        <v>-9.565217391304344</v>
      </c>
      <c r="L21" s="311" t="s">
        <v>254</v>
      </c>
      <c r="M21" s="312">
        <v>0.416</v>
      </c>
      <c r="N21" s="192"/>
      <c r="O21" s="193"/>
    </row>
    <row r="22" spans="4:13" ht="15" customHeight="1">
      <c r="D22" s="316" t="s">
        <v>255</v>
      </c>
      <c r="G22" s="396"/>
      <c r="H22" s="396"/>
      <c r="I22" s="396"/>
      <c r="J22" s="19"/>
      <c r="K22" s="19"/>
      <c r="L22" s="19"/>
      <c r="M22" s="317">
        <f>SUM(M7:M21)</f>
        <v>13.232000000000001</v>
      </c>
    </row>
    <row r="23" spans="1:15" ht="15.75">
      <c r="A23" s="314"/>
      <c r="B23" s="314"/>
      <c r="C23" s="315"/>
      <c r="D23" s="300"/>
      <c r="E23" s="154"/>
      <c r="F23" s="315"/>
      <c r="G23" s="304"/>
      <c r="H23" s="304"/>
      <c r="I23" s="304"/>
      <c r="J23" s="308"/>
      <c r="K23" s="304"/>
      <c r="L23" s="311"/>
      <c r="M23" s="312"/>
      <c r="N23" s="192"/>
      <c r="O23" s="193"/>
    </row>
    <row r="24" spans="1:15" ht="15.75">
      <c r="A24" s="194" t="s">
        <v>32</v>
      </c>
      <c r="B24" s="194" t="s">
        <v>63</v>
      </c>
      <c r="C24" s="195"/>
      <c r="D24" s="388" t="s">
        <v>76</v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192"/>
    </row>
    <row r="25" spans="1:15" ht="220.5">
      <c r="A25" s="197" t="s">
        <v>32</v>
      </c>
      <c r="B25" s="197" t="s">
        <v>63</v>
      </c>
      <c r="C25" s="198">
        <v>1</v>
      </c>
      <c r="D25" s="199" t="s">
        <v>256</v>
      </c>
      <c r="E25" s="187" t="s">
        <v>232</v>
      </c>
      <c r="F25" s="187" t="s">
        <v>232</v>
      </c>
      <c r="G25" s="200">
        <v>99.77</v>
      </c>
      <c r="H25" s="200">
        <v>100</v>
      </c>
      <c r="I25" s="200">
        <v>99.77</v>
      </c>
      <c r="J25" s="189">
        <f>I25/H25</f>
        <v>0.9976999999999999</v>
      </c>
      <c r="K25" s="200">
        <f>I25/G25*100-100</f>
        <v>0</v>
      </c>
      <c r="L25" s="301" t="s">
        <v>237</v>
      </c>
      <c r="M25" s="189">
        <v>0.998</v>
      </c>
      <c r="N25" s="200"/>
      <c r="O25" s="192"/>
    </row>
    <row r="26" spans="1:15" ht="157.5">
      <c r="A26" s="197" t="s">
        <v>32</v>
      </c>
      <c r="B26" s="197" t="s">
        <v>63</v>
      </c>
      <c r="C26" s="198">
        <v>2</v>
      </c>
      <c r="D26" s="199" t="s">
        <v>257</v>
      </c>
      <c r="E26" s="187" t="s">
        <v>232</v>
      </c>
      <c r="F26" s="187" t="s">
        <v>232</v>
      </c>
      <c r="G26" s="200">
        <v>0.24</v>
      </c>
      <c r="H26" s="200">
        <v>0</v>
      </c>
      <c r="I26" s="200">
        <v>0.24</v>
      </c>
      <c r="J26" s="189">
        <v>0</v>
      </c>
      <c r="K26" s="200">
        <f aca="true" t="shared" si="2" ref="K26:K39">I26/G26*100-100</f>
        <v>0</v>
      </c>
      <c r="L26" s="301" t="s">
        <v>237</v>
      </c>
      <c r="M26" s="200">
        <v>0</v>
      </c>
      <c r="N26" s="200"/>
      <c r="O26" s="192"/>
    </row>
    <row r="27" spans="1:15" ht="157.5">
      <c r="A27" s="197" t="s">
        <v>32</v>
      </c>
      <c r="B27" s="197" t="s">
        <v>63</v>
      </c>
      <c r="C27" s="198">
        <v>3</v>
      </c>
      <c r="D27" s="199" t="s">
        <v>258</v>
      </c>
      <c r="E27" s="187" t="s">
        <v>232</v>
      </c>
      <c r="F27" s="187" t="s">
        <v>232</v>
      </c>
      <c r="G27" s="200">
        <v>6.67</v>
      </c>
      <c r="H27" s="200">
        <v>7.14</v>
      </c>
      <c r="I27" s="200">
        <v>6.67</v>
      </c>
      <c r="J27" s="189">
        <v>1.07</v>
      </c>
      <c r="K27" s="200">
        <f t="shared" si="2"/>
        <v>0</v>
      </c>
      <c r="L27" s="301" t="s">
        <v>237</v>
      </c>
      <c r="M27" s="189">
        <v>1</v>
      </c>
      <c r="N27" s="200"/>
      <c r="O27" s="192"/>
    </row>
    <row r="28" spans="1:15" ht="141.75">
      <c r="A28" s="197" t="s">
        <v>32</v>
      </c>
      <c r="B28" s="197" t="s">
        <v>63</v>
      </c>
      <c r="C28" s="198">
        <v>4</v>
      </c>
      <c r="D28" s="199" t="s">
        <v>259</v>
      </c>
      <c r="E28" s="187" t="s">
        <v>232</v>
      </c>
      <c r="F28" s="187" t="s">
        <v>232</v>
      </c>
      <c r="G28" s="200">
        <v>82.18</v>
      </c>
      <c r="H28" s="190">
        <v>81.57</v>
      </c>
      <c r="I28" s="190">
        <v>82.18</v>
      </c>
      <c r="J28" s="189">
        <f aca="true" t="shared" si="3" ref="J28:J39">I28/H28</f>
        <v>1.007478239548854</v>
      </c>
      <c r="K28" s="200">
        <f t="shared" si="2"/>
        <v>0</v>
      </c>
      <c r="L28" s="301" t="s">
        <v>237</v>
      </c>
      <c r="M28" s="189">
        <v>1</v>
      </c>
      <c r="N28" s="190"/>
      <c r="O28" s="192"/>
    </row>
    <row r="29" spans="1:15" ht="94.5">
      <c r="A29" s="197" t="s">
        <v>32</v>
      </c>
      <c r="B29" s="197" t="s">
        <v>63</v>
      </c>
      <c r="C29" s="198">
        <v>5</v>
      </c>
      <c r="D29" s="199" t="s">
        <v>260</v>
      </c>
      <c r="E29" s="187" t="s">
        <v>232</v>
      </c>
      <c r="F29" s="187" t="s">
        <v>232</v>
      </c>
      <c r="G29" s="200">
        <v>81.46</v>
      </c>
      <c r="H29" s="200">
        <v>81.54</v>
      </c>
      <c r="I29" s="200">
        <v>81.46</v>
      </c>
      <c r="J29" s="189">
        <f t="shared" si="3"/>
        <v>0.9990188864361048</v>
      </c>
      <c r="K29" s="200">
        <f t="shared" si="2"/>
        <v>0</v>
      </c>
      <c r="L29" s="301" t="s">
        <v>237</v>
      </c>
      <c r="M29" s="189">
        <v>1</v>
      </c>
      <c r="N29" s="200"/>
      <c r="O29" s="192"/>
    </row>
    <row r="30" spans="1:15" ht="157.5">
      <c r="A30" s="197" t="s">
        <v>32</v>
      </c>
      <c r="B30" s="197" t="s">
        <v>63</v>
      </c>
      <c r="C30" s="198">
        <v>6</v>
      </c>
      <c r="D30" s="199" t="s">
        <v>261</v>
      </c>
      <c r="E30" s="187" t="s">
        <v>232</v>
      </c>
      <c r="F30" s="187" t="s">
        <v>232</v>
      </c>
      <c r="G30" s="200">
        <v>32.73</v>
      </c>
      <c r="H30" s="200">
        <v>30.29</v>
      </c>
      <c r="I30" s="200">
        <v>32.73</v>
      </c>
      <c r="J30" s="189">
        <v>0.925</v>
      </c>
      <c r="K30" s="200">
        <f t="shared" si="2"/>
        <v>0</v>
      </c>
      <c r="L30" s="301" t="s">
        <v>237</v>
      </c>
      <c r="M30" s="189">
        <v>0.925</v>
      </c>
      <c r="N30" s="200"/>
      <c r="O30" s="192"/>
    </row>
    <row r="31" spans="1:15" ht="78.75">
      <c r="A31" s="197" t="s">
        <v>32</v>
      </c>
      <c r="B31" s="197" t="s">
        <v>63</v>
      </c>
      <c r="C31" s="198">
        <v>7</v>
      </c>
      <c r="D31" s="199" t="s">
        <v>262</v>
      </c>
      <c r="E31" s="187" t="s">
        <v>232</v>
      </c>
      <c r="F31" s="187" t="s">
        <v>232</v>
      </c>
      <c r="G31" s="190">
        <v>92.5</v>
      </c>
      <c r="H31" s="190">
        <v>92.5</v>
      </c>
      <c r="I31" s="190">
        <v>92.5</v>
      </c>
      <c r="J31" s="189">
        <f t="shared" si="3"/>
        <v>1</v>
      </c>
      <c r="K31" s="200">
        <f t="shared" si="2"/>
        <v>0</v>
      </c>
      <c r="L31" s="301" t="s">
        <v>237</v>
      </c>
      <c r="M31" s="189">
        <v>1</v>
      </c>
      <c r="N31" s="190"/>
      <c r="O31" s="192"/>
    </row>
    <row r="32" spans="1:15" ht="94.5">
      <c r="A32" s="197" t="s">
        <v>32</v>
      </c>
      <c r="B32" s="197" t="s">
        <v>63</v>
      </c>
      <c r="C32" s="198">
        <v>8</v>
      </c>
      <c r="D32" s="199" t="s">
        <v>263</v>
      </c>
      <c r="E32" s="187" t="s">
        <v>232</v>
      </c>
      <c r="F32" s="187" t="s">
        <v>264</v>
      </c>
      <c r="G32" s="248">
        <v>22724.12</v>
      </c>
      <c r="H32" s="248">
        <v>23290</v>
      </c>
      <c r="I32" s="248">
        <v>23744</v>
      </c>
      <c r="J32" s="189">
        <f t="shared" si="3"/>
        <v>1.0194933447831687</v>
      </c>
      <c r="K32" s="200">
        <f t="shared" si="2"/>
        <v>4.488094588481317</v>
      </c>
      <c r="L32" s="301" t="s">
        <v>237</v>
      </c>
      <c r="M32" s="189">
        <v>1</v>
      </c>
      <c r="N32" s="200"/>
      <c r="O32" s="192"/>
    </row>
    <row r="33" spans="1:15" ht="173.25">
      <c r="A33" s="197" t="s">
        <v>32</v>
      </c>
      <c r="B33" s="197" t="s">
        <v>63</v>
      </c>
      <c r="C33" s="198">
        <v>9</v>
      </c>
      <c r="D33" s="199" t="s">
        <v>265</v>
      </c>
      <c r="E33" s="187" t="s">
        <v>232</v>
      </c>
      <c r="F33" s="187" t="s">
        <v>232</v>
      </c>
      <c r="G33" s="190">
        <v>20</v>
      </c>
      <c r="H33" s="190">
        <v>20</v>
      </c>
      <c r="I33" s="190">
        <v>20</v>
      </c>
      <c r="J33" s="189">
        <f t="shared" si="3"/>
        <v>1</v>
      </c>
      <c r="K33" s="200">
        <f t="shared" si="2"/>
        <v>0</v>
      </c>
      <c r="L33" s="301" t="s">
        <v>237</v>
      </c>
      <c r="M33" s="189">
        <v>1</v>
      </c>
      <c r="N33" s="190"/>
      <c r="O33" s="192"/>
    </row>
    <row r="34" spans="1:15" ht="110.25">
      <c r="A34" s="197" t="s">
        <v>32</v>
      </c>
      <c r="B34" s="197" t="s">
        <v>63</v>
      </c>
      <c r="C34" s="198">
        <v>10</v>
      </c>
      <c r="D34" s="199" t="s">
        <v>266</v>
      </c>
      <c r="E34" s="187" t="s">
        <v>232</v>
      </c>
      <c r="F34" s="187" t="s">
        <v>232</v>
      </c>
      <c r="G34" s="190">
        <v>100</v>
      </c>
      <c r="H34" s="190">
        <v>100</v>
      </c>
      <c r="I34" s="190">
        <v>100</v>
      </c>
      <c r="J34" s="189">
        <f t="shared" si="3"/>
        <v>1</v>
      </c>
      <c r="K34" s="200">
        <f t="shared" si="2"/>
        <v>0</v>
      </c>
      <c r="L34" s="301" t="s">
        <v>237</v>
      </c>
      <c r="M34" s="189">
        <v>1</v>
      </c>
      <c r="N34" s="190"/>
      <c r="O34" s="192"/>
    </row>
    <row r="35" spans="1:15" ht="94.5">
      <c r="A35" s="197" t="s">
        <v>32</v>
      </c>
      <c r="B35" s="197" t="s">
        <v>63</v>
      </c>
      <c r="C35" s="198">
        <v>11</v>
      </c>
      <c r="D35" s="199" t="s">
        <v>267</v>
      </c>
      <c r="E35" s="187" t="s">
        <v>232</v>
      </c>
      <c r="F35" s="187" t="s">
        <v>232</v>
      </c>
      <c r="G35" s="201">
        <v>0</v>
      </c>
      <c r="H35" s="188">
        <v>0</v>
      </c>
      <c r="I35" s="188">
        <v>0</v>
      </c>
      <c r="J35" s="189">
        <v>0</v>
      </c>
      <c r="K35" s="200">
        <v>0</v>
      </c>
      <c r="L35" s="301" t="s">
        <v>237</v>
      </c>
      <c r="M35" s="189">
        <v>0</v>
      </c>
      <c r="N35" s="188"/>
      <c r="O35" s="192"/>
    </row>
    <row r="36" spans="1:15" ht="220.5">
      <c r="A36" s="197" t="s">
        <v>32</v>
      </c>
      <c r="B36" s="197" t="s">
        <v>63</v>
      </c>
      <c r="C36" s="198">
        <v>12</v>
      </c>
      <c r="D36" s="199" t="s">
        <v>268</v>
      </c>
      <c r="E36" s="187" t="s">
        <v>232</v>
      </c>
      <c r="F36" s="187" t="s">
        <v>232</v>
      </c>
      <c r="G36" s="188">
        <v>100</v>
      </c>
      <c r="H36" s="188">
        <v>100</v>
      </c>
      <c r="I36" s="188">
        <v>100</v>
      </c>
      <c r="J36" s="189">
        <f t="shared" si="3"/>
        <v>1</v>
      </c>
      <c r="K36" s="200">
        <f t="shared" si="2"/>
        <v>0</v>
      </c>
      <c r="L36" s="301" t="s">
        <v>237</v>
      </c>
      <c r="M36" s="189">
        <v>1</v>
      </c>
      <c r="N36" s="188"/>
      <c r="O36" s="192"/>
    </row>
    <row r="37" spans="1:15" ht="126">
      <c r="A37" s="197" t="s">
        <v>32</v>
      </c>
      <c r="B37" s="197" t="s">
        <v>63</v>
      </c>
      <c r="C37" s="198">
        <v>13</v>
      </c>
      <c r="D37" s="199" t="s">
        <v>269</v>
      </c>
      <c r="E37" s="187" t="s">
        <v>232</v>
      </c>
      <c r="F37" s="187" t="s">
        <v>9</v>
      </c>
      <c r="G37" s="190">
        <v>38.46</v>
      </c>
      <c r="H37" s="190">
        <v>33.6</v>
      </c>
      <c r="I37" s="190">
        <v>21</v>
      </c>
      <c r="J37" s="189">
        <f t="shared" si="3"/>
        <v>0.625</v>
      </c>
      <c r="K37" s="200">
        <f t="shared" si="2"/>
        <v>-45.39781591263651</v>
      </c>
      <c r="L37" s="301" t="s">
        <v>513</v>
      </c>
      <c r="M37" s="189">
        <v>0.625</v>
      </c>
      <c r="N37" s="190"/>
      <c r="O37" s="192"/>
    </row>
    <row r="38" spans="1:15" ht="94.5">
      <c r="A38" s="197" t="s">
        <v>32</v>
      </c>
      <c r="B38" s="197" t="s">
        <v>63</v>
      </c>
      <c r="C38" s="198">
        <v>14</v>
      </c>
      <c r="D38" s="199" t="s">
        <v>270</v>
      </c>
      <c r="E38" s="187" t="s">
        <v>245</v>
      </c>
      <c r="F38" s="187" t="s">
        <v>264</v>
      </c>
      <c r="G38" s="184">
        <v>22708.6</v>
      </c>
      <c r="H38" s="184">
        <v>22718</v>
      </c>
      <c r="I38" s="184">
        <v>21776</v>
      </c>
      <c r="J38" s="189">
        <f t="shared" si="3"/>
        <v>0.958535082313584</v>
      </c>
      <c r="K38" s="200">
        <f t="shared" si="2"/>
        <v>-4.106814158512634</v>
      </c>
      <c r="L38" s="311" t="s">
        <v>512</v>
      </c>
      <c r="M38" s="203">
        <v>0.959</v>
      </c>
      <c r="N38" s="202"/>
      <c r="O38" s="192"/>
    </row>
    <row r="39" spans="1:15" ht="78.75">
      <c r="A39" s="197" t="s">
        <v>32</v>
      </c>
      <c r="B39" s="197" t="s">
        <v>63</v>
      </c>
      <c r="C39" s="198">
        <v>15</v>
      </c>
      <c r="D39" s="199" t="s">
        <v>271</v>
      </c>
      <c r="E39" s="187" t="s">
        <v>232</v>
      </c>
      <c r="F39" s="187" t="s">
        <v>232</v>
      </c>
      <c r="G39" s="188">
        <v>25</v>
      </c>
      <c r="H39" s="188">
        <v>25</v>
      </c>
      <c r="I39" s="188">
        <v>25</v>
      </c>
      <c r="J39" s="189">
        <f t="shared" si="3"/>
        <v>1</v>
      </c>
      <c r="K39" s="200">
        <f t="shared" si="2"/>
        <v>0</v>
      </c>
      <c r="L39" s="301" t="s">
        <v>237</v>
      </c>
      <c r="M39" s="204">
        <v>1</v>
      </c>
      <c r="N39" s="188"/>
      <c r="O39" s="192"/>
    </row>
    <row r="40" spans="1:15" ht="15.75">
      <c r="A40" s="205"/>
      <c r="B40" s="205"/>
      <c r="C40" s="206"/>
      <c r="D40" s="199" t="s">
        <v>272</v>
      </c>
      <c r="E40" s="187"/>
      <c r="F40" s="187"/>
      <c r="G40" s="188"/>
      <c r="H40" s="188"/>
      <c r="I40" s="188"/>
      <c r="J40" s="200"/>
      <c r="K40" s="200"/>
      <c r="L40" s="188"/>
      <c r="M40" s="204">
        <v>12507</v>
      </c>
      <c r="N40" s="188"/>
      <c r="O40" s="193">
        <v>0.833</v>
      </c>
    </row>
    <row r="41" spans="1:15" ht="43.5" customHeight="1">
      <c r="A41" s="397">
        <v>1</v>
      </c>
      <c r="B41" s="397">
        <v>3</v>
      </c>
      <c r="C41" s="207"/>
      <c r="D41" s="398" t="s">
        <v>273</v>
      </c>
      <c r="E41" s="398"/>
      <c r="F41" s="398"/>
      <c r="G41" s="398"/>
      <c r="H41" s="398"/>
      <c r="I41" s="398"/>
      <c r="J41" s="398"/>
      <c r="K41" s="390"/>
      <c r="L41" s="390"/>
      <c r="M41" s="390"/>
      <c r="N41" s="192"/>
      <c r="O41" s="192"/>
    </row>
    <row r="42" spans="1:15" ht="141.75">
      <c r="A42" s="397"/>
      <c r="B42" s="397"/>
      <c r="C42" s="207">
        <v>1</v>
      </c>
      <c r="D42" s="185" t="s">
        <v>274</v>
      </c>
      <c r="E42" s="187" t="s">
        <v>232</v>
      </c>
      <c r="F42" s="208">
        <v>9.5</v>
      </c>
      <c r="G42" s="190">
        <v>9.53</v>
      </c>
      <c r="H42" s="208">
        <v>9.5</v>
      </c>
      <c r="I42" s="209">
        <v>9.53</v>
      </c>
      <c r="J42" s="210">
        <f>I42/H42</f>
        <v>1.003157894736842</v>
      </c>
      <c r="K42" s="211">
        <f>I42/G42*100-100</f>
        <v>0</v>
      </c>
      <c r="L42" s="301" t="s">
        <v>237</v>
      </c>
      <c r="M42" s="213">
        <v>1</v>
      </c>
      <c r="N42" s="192"/>
      <c r="O42" s="192"/>
    </row>
    <row r="43" spans="1:15" ht="126">
      <c r="A43" s="397"/>
      <c r="B43" s="397"/>
      <c r="C43" s="207">
        <v>2</v>
      </c>
      <c r="D43" s="185" t="s">
        <v>275</v>
      </c>
      <c r="E43" s="187" t="s">
        <v>232</v>
      </c>
      <c r="F43" s="208">
        <v>21</v>
      </c>
      <c r="G43" s="188">
        <v>21</v>
      </c>
      <c r="H43" s="208">
        <v>21</v>
      </c>
      <c r="I43" s="209">
        <v>21</v>
      </c>
      <c r="J43" s="210">
        <f>I43/H43</f>
        <v>1</v>
      </c>
      <c r="K43" s="211">
        <f>I43/G43*100-100</f>
        <v>0</v>
      </c>
      <c r="L43" s="301" t="s">
        <v>237</v>
      </c>
      <c r="M43" s="213">
        <v>1</v>
      </c>
      <c r="N43" s="192"/>
      <c r="O43" s="192"/>
    </row>
    <row r="44" spans="1:15" ht="78.75">
      <c r="A44" s="397"/>
      <c r="B44" s="397"/>
      <c r="C44" s="207">
        <v>3</v>
      </c>
      <c r="D44" s="185" t="s">
        <v>276</v>
      </c>
      <c r="E44" s="187" t="s">
        <v>232</v>
      </c>
      <c r="F44" s="208">
        <v>6</v>
      </c>
      <c r="G44" s="188">
        <v>6</v>
      </c>
      <c r="H44" s="208">
        <v>15</v>
      </c>
      <c r="I44" s="209">
        <v>6</v>
      </c>
      <c r="J44" s="210">
        <f>I44/H44</f>
        <v>0.4</v>
      </c>
      <c r="K44" s="211">
        <f>I44/G44*100-100</f>
        <v>0</v>
      </c>
      <c r="L44" s="301" t="s">
        <v>237</v>
      </c>
      <c r="M44" s="213">
        <v>0.4</v>
      </c>
      <c r="N44" s="192"/>
      <c r="O44" s="192"/>
    </row>
    <row r="45" spans="1:15" ht="157.5">
      <c r="A45" s="397"/>
      <c r="B45" s="397"/>
      <c r="C45" s="207">
        <v>4</v>
      </c>
      <c r="D45" s="185" t="s">
        <v>277</v>
      </c>
      <c r="E45" s="187" t="s">
        <v>232</v>
      </c>
      <c r="F45" s="214">
        <v>69.4</v>
      </c>
      <c r="G45" s="215">
        <v>69.5</v>
      </c>
      <c r="H45" s="214">
        <v>60</v>
      </c>
      <c r="I45" s="209">
        <v>69</v>
      </c>
      <c r="J45" s="210">
        <f>I45/H45</f>
        <v>1.15</v>
      </c>
      <c r="K45" s="211">
        <f>I45/G45*100-100</f>
        <v>-0.7194244604316538</v>
      </c>
      <c r="L45" s="212" t="s">
        <v>514</v>
      </c>
      <c r="M45" s="213">
        <v>1</v>
      </c>
      <c r="N45" s="192"/>
      <c r="O45" s="192"/>
    </row>
    <row r="46" spans="1:15" ht="156" customHeight="1">
      <c r="A46" s="397"/>
      <c r="B46" s="397"/>
      <c r="C46" s="207">
        <v>5</v>
      </c>
      <c r="D46" s="185" t="s">
        <v>278</v>
      </c>
      <c r="E46" s="187" t="s">
        <v>232</v>
      </c>
      <c r="F46" s="216">
        <v>100</v>
      </c>
      <c r="G46" s="188">
        <v>100</v>
      </c>
      <c r="H46" s="216">
        <v>100</v>
      </c>
      <c r="I46" s="217">
        <v>100</v>
      </c>
      <c r="J46" s="210">
        <f>I46/H46</f>
        <v>1</v>
      </c>
      <c r="K46" s="211">
        <f>I46/G46*100-100</f>
        <v>0</v>
      </c>
      <c r="L46" s="301" t="s">
        <v>237</v>
      </c>
      <c r="M46" s="213">
        <v>1</v>
      </c>
      <c r="N46" s="192"/>
      <c r="O46" s="192"/>
    </row>
    <row r="47" spans="1:15" ht="72" customHeight="1">
      <c r="A47" s="34"/>
      <c r="B47" s="34"/>
      <c r="C47" s="34"/>
      <c r="D47" s="399" t="s">
        <v>300</v>
      </c>
      <c r="E47" s="399"/>
      <c r="F47" s="399"/>
      <c r="G47" s="399"/>
      <c r="H47" s="399"/>
      <c r="I47" s="399"/>
      <c r="J47" s="399"/>
      <c r="K47" s="192"/>
      <c r="L47" s="192"/>
      <c r="M47" s="218">
        <v>4.4</v>
      </c>
      <c r="N47" s="192"/>
      <c r="O47" s="193"/>
    </row>
    <row r="48" spans="1:15" ht="141.75">
      <c r="A48" s="400">
        <v>1</v>
      </c>
      <c r="B48" s="400">
        <v>3</v>
      </c>
      <c r="C48" s="219">
        <v>1</v>
      </c>
      <c r="D48" s="185" t="s">
        <v>279</v>
      </c>
      <c r="E48" s="187" t="s">
        <v>232</v>
      </c>
      <c r="F48" s="192">
        <v>12.3</v>
      </c>
      <c r="G48" s="220">
        <v>12.6</v>
      </c>
      <c r="H48" s="220">
        <v>12.6</v>
      </c>
      <c r="I48" s="221">
        <v>12.6</v>
      </c>
      <c r="J48" s="222">
        <f>I48/H48</f>
        <v>1</v>
      </c>
      <c r="K48" s="211">
        <f>I48/G48*100-100</f>
        <v>0</v>
      </c>
      <c r="L48" s="301" t="s">
        <v>237</v>
      </c>
      <c r="M48" s="213">
        <v>1</v>
      </c>
      <c r="N48" s="192"/>
      <c r="O48" s="192"/>
    </row>
    <row r="49" spans="1:15" ht="173.25">
      <c r="A49" s="401"/>
      <c r="B49" s="401"/>
      <c r="C49" s="219">
        <v>2</v>
      </c>
      <c r="D49" s="185" t="s">
        <v>280</v>
      </c>
      <c r="E49" s="187" t="s">
        <v>232</v>
      </c>
      <c r="F49" s="192">
        <v>66.7</v>
      </c>
      <c r="G49" s="220">
        <v>66.7</v>
      </c>
      <c r="H49" s="220">
        <v>66.7</v>
      </c>
      <c r="I49" s="220">
        <v>66.7</v>
      </c>
      <c r="J49" s="222">
        <f aca="true" t="shared" si="4" ref="J49:J54">I49/H49</f>
        <v>1</v>
      </c>
      <c r="K49" s="211">
        <f aca="true" t="shared" si="5" ref="K49:K54">I49/G49*100-100</f>
        <v>0</v>
      </c>
      <c r="L49" s="301" t="s">
        <v>237</v>
      </c>
      <c r="M49" s="213">
        <v>1</v>
      </c>
      <c r="N49" s="192"/>
      <c r="O49" s="192"/>
    </row>
    <row r="50" spans="1:15" ht="204.75">
      <c r="A50" s="401"/>
      <c r="B50" s="401"/>
      <c r="C50" s="219">
        <v>3</v>
      </c>
      <c r="D50" s="185" t="s">
        <v>281</v>
      </c>
      <c r="E50" s="188" t="s">
        <v>232</v>
      </c>
      <c r="F50" s="192">
        <v>15</v>
      </c>
      <c r="G50" s="220">
        <v>15.6</v>
      </c>
      <c r="H50" s="220">
        <v>15.6</v>
      </c>
      <c r="I50" s="220">
        <v>15.6</v>
      </c>
      <c r="J50" s="222">
        <f t="shared" si="4"/>
        <v>1</v>
      </c>
      <c r="K50" s="211">
        <f t="shared" si="5"/>
        <v>0</v>
      </c>
      <c r="L50" s="301" t="s">
        <v>237</v>
      </c>
      <c r="M50" s="213">
        <v>1</v>
      </c>
      <c r="N50" s="192"/>
      <c r="O50" s="192"/>
    </row>
    <row r="51" spans="1:15" ht="299.25">
      <c r="A51" s="401"/>
      <c r="B51" s="401"/>
      <c r="C51" s="219">
        <v>4</v>
      </c>
      <c r="D51" s="185" t="s">
        <v>282</v>
      </c>
      <c r="E51" s="188" t="s">
        <v>232</v>
      </c>
      <c r="F51" s="192">
        <v>75</v>
      </c>
      <c r="G51" s="220">
        <v>75</v>
      </c>
      <c r="H51" s="220">
        <v>75</v>
      </c>
      <c r="I51" s="220">
        <v>75</v>
      </c>
      <c r="J51" s="222">
        <f t="shared" si="4"/>
        <v>1</v>
      </c>
      <c r="K51" s="211">
        <f t="shared" si="5"/>
        <v>0</v>
      </c>
      <c r="L51" s="301" t="s">
        <v>237</v>
      </c>
      <c r="M51" s="213">
        <v>1</v>
      </c>
      <c r="N51" s="192"/>
      <c r="O51" s="192"/>
    </row>
    <row r="52" spans="1:15" ht="126">
      <c r="A52" s="401"/>
      <c r="B52" s="401"/>
      <c r="C52" s="219">
        <v>5</v>
      </c>
      <c r="D52" s="185" t="s">
        <v>283</v>
      </c>
      <c r="E52" s="187" t="s">
        <v>232</v>
      </c>
      <c r="F52" s="192">
        <v>100</v>
      </c>
      <c r="G52" s="220">
        <v>100</v>
      </c>
      <c r="H52" s="220">
        <v>100</v>
      </c>
      <c r="I52" s="220">
        <v>100</v>
      </c>
      <c r="J52" s="222">
        <f t="shared" si="4"/>
        <v>1</v>
      </c>
      <c r="K52" s="211">
        <f t="shared" si="5"/>
        <v>0</v>
      </c>
      <c r="L52" s="223"/>
      <c r="M52" s="213">
        <v>1</v>
      </c>
      <c r="N52" s="192"/>
      <c r="O52" s="192"/>
    </row>
    <row r="53" spans="1:15" ht="126">
      <c r="A53" s="401"/>
      <c r="B53" s="401"/>
      <c r="C53" s="219">
        <v>6</v>
      </c>
      <c r="D53" s="185" t="s">
        <v>278</v>
      </c>
      <c r="E53" s="187" t="s">
        <v>232</v>
      </c>
      <c r="F53" s="224">
        <v>100</v>
      </c>
      <c r="G53" s="225">
        <v>100</v>
      </c>
      <c r="H53" s="225">
        <v>100</v>
      </c>
      <c r="I53" s="225">
        <v>100</v>
      </c>
      <c r="J53" s="222">
        <f t="shared" si="4"/>
        <v>1</v>
      </c>
      <c r="K53" s="211">
        <f t="shared" si="5"/>
        <v>0</v>
      </c>
      <c r="L53" s="223"/>
      <c r="M53" s="213">
        <v>1</v>
      </c>
      <c r="N53" s="192"/>
      <c r="O53" s="192"/>
    </row>
    <row r="54" spans="1:15" ht="220.5">
      <c r="A54" s="402"/>
      <c r="B54" s="402"/>
      <c r="C54" s="219">
        <v>7</v>
      </c>
      <c r="D54" s="199" t="s">
        <v>284</v>
      </c>
      <c r="E54" s="187" t="s">
        <v>232</v>
      </c>
      <c r="F54" s="192">
        <v>100</v>
      </c>
      <c r="G54" s="220">
        <v>100</v>
      </c>
      <c r="H54" s="220">
        <v>100</v>
      </c>
      <c r="I54" s="220">
        <v>100</v>
      </c>
      <c r="J54" s="222">
        <f t="shared" si="4"/>
        <v>1</v>
      </c>
      <c r="K54" s="211">
        <f t="shared" si="5"/>
        <v>0</v>
      </c>
      <c r="L54" s="301" t="s">
        <v>237</v>
      </c>
      <c r="M54" s="213">
        <v>1</v>
      </c>
      <c r="N54" s="192"/>
      <c r="O54" s="192"/>
    </row>
    <row r="55" spans="1:15" ht="15.75">
      <c r="A55" s="34"/>
      <c r="B55" s="34"/>
      <c r="C55" s="34"/>
      <c r="D55" s="226" t="s">
        <v>285</v>
      </c>
      <c r="E55" s="192"/>
      <c r="F55" s="192"/>
      <c r="G55" s="192"/>
      <c r="H55" s="192"/>
      <c r="I55" s="192"/>
      <c r="J55" s="192"/>
      <c r="K55" s="192"/>
      <c r="L55" s="192"/>
      <c r="M55" s="227">
        <v>7</v>
      </c>
      <c r="N55" s="192"/>
      <c r="O55" s="193">
        <v>0.95</v>
      </c>
    </row>
    <row r="56" spans="1:15" ht="55.5" customHeight="1">
      <c r="A56" s="228">
        <v>1</v>
      </c>
      <c r="B56" s="229">
        <v>4</v>
      </c>
      <c r="C56" s="230"/>
      <c r="D56" s="389" t="s">
        <v>286</v>
      </c>
      <c r="E56" s="390"/>
      <c r="F56" s="390"/>
      <c r="G56" s="390"/>
      <c r="H56" s="390"/>
      <c r="I56" s="390"/>
      <c r="J56" s="390"/>
      <c r="K56" s="390"/>
      <c r="L56" s="390"/>
      <c r="M56" s="390"/>
      <c r="N56" s="192"/>
      <c r="O56" s="192"/>
    </row>
    <row r="57" spans="1:15" ht="78.75">
      <c r="A57" s="231">
        <v>1</v>
      </c>
      <c r="B57" s="232">
        <v>4</v>
      </c>
      <c r="C57" s="233">
        <v>1</v>
      </c>
      <c r="D57" s="234" t="s">
        <v>287</v>
      </c>
      <c r="E57" s="185" t="s">
        <v>288</v>
      </c>
      <c r="F57" s="232" t="s">
        <v>232</v>
      </c>
      <c r="G57" s="235">
        <v>85</v>
      </c>
      <c r="H57" s="235">
        <v>85</v>
      </c>
      <c r="I57" s="235">
        <v>85</v>
      </c>
      <c r="J57" s="236">
        <f>I57/H57</f>
        <v>1</v>
      </c>
      <c r="K57" s="237">
        <f>I57/G57*100-100</f>
        <v>0</v>
      </c>
      <c r="L57" s="301" t="s">
        <v>237</v>
      </c>
      <c r="M57" s="238">
        <v>1</v>
      </c>
      <c r="N57" s="239">
        <v>85</v>
      </c>
      <c r="O57" s="192"/>
    </row>
    <row r="58" spans="1:15" ht="236.25">
      <c r="A58" s="232">
        <v>1</v>
      </c>
      <c r="B58" s="232">
        <v>4</v>
      </c>
      <c r="C58" s="233">
        <v>2</v>
      </c>
      <c r="D58" s="240" t="s">
        <v>289</v>
      </c>
      <c r="E58" s="185" t="s">
        <v>288</v>
      </c>
      <c r="F58" s="232" t="s">
        <v>232</v>
      </c>
      <c r="G58" s="235">
        <v>65</v>
      </c>
      <c r="H58" s="235">
        <v>65</v>
      </c>
      <c r="I58" s="235">
        <v>65</v>
      </c>
      <c r="J58" s="236">
        <f aca="true" t="shared" si="6" ref="J58:J64">I58/H58</f>
        <v>1</v>
      </c>
      <c r="K58" s="237">
        <f aca="true" t="shared" si="7" ref="K58:K63">I58/G58*100-100</f>
        <v>0</v>
      </c>
      <c r="L58" s="301" t="s">
        <v>237</v>
      </c>
      <c r="M58" s="238">
        <v>1</v>
      </c>
      <c r="N58" s="239">
        <v>70</v>
      </c>
      <c r="O58" s="192"/>
    </row>
    <row r="59" spans="1:15" ht="220.5">
      <c r="A59" s="232">
        <v>1</v>
      </c>
      <c r="B59" s="232">
        <v>4</v>
      </c>
      <c r="C59" s="233">
        <v>3</v>
      </c>
      <c r="D59" s="241" t="s">
        <v>290</v>
      </c>
      <c r="E59" s="185" t="s">
        <v>288</v>
      </c>
      <c r="F59" s="232" t="s">
        <v>232</v>
      </c>
      <c r="G59" s="235">
        <v>30</v>
      </c>
      <c r="H59" s="235">
        <v>30</v>
      </c>
      <c r="I59" s="235">
        <v>30</v>
      </c>
      <c r="J59" s="236">
        <f t="shared" si="6"/>
        <v>1</v>
      </c>
      <c r="K59" s="237">
        <f t="shared" si="7"/>
        <v>0</v>
      </c>
      <c r="L59" s="301" t="s">
        <v>237</v>
      </c>
      <c r="M59" s="238">
        <v>1</v>
      </c>
      <c r="N59" s="239">
        <v>30</v>
      </c>
      <c r="O59" s="192"/>
    </row>
    <row r="60" spans="1:15" ht="141.75">
      <c r="A60" s="242">
        <v>1</v>
      </c>
      <c r="B60" s="232">
        <v>4</v>
      </c>
      <c r="C60" s="233">
        <v>4</v>
      </c>
      <c r="D60" s="242" t="s">
        <v>291</v>
      </c>
      <c r="E60" s="185" t="s">
        <v>288</v>
      </c>
      <c r="F60" s="232" t="s">
        <v>232</v>
      </c>
      <c r="G60" s="235">
        <v>50</v>
      </c>
      <c r="H60" s="235">
        <v>50</v>
      </c>
      <c r="I60" s="235">
        <v>50</v>
      </c>
      <c r="J60" s="236">
        <f t="shared" si="6"/>
        <v>1</v>
      </c>
      <c r="K60" s="237">
        <f t="shared" si="7"/>
        <v>0</v>
      </c>
      <c r="L60" s="301" t="s">
        <v>237</v>
      </c>
      <c r="M60" s="238">
        <v>1</v>
      </c>
      <c r="N60" s="239">
        <v>55</v>
      </c>
      <c r="O60" s="192"/>
    </row>
    <row r="61" spans="1:15" ht="110.25">
      <c r="A61" s="232">
        <v>1</v>
      </c>
      <c r="B61" s="232">
        <v>4</v>
      </c>
      <c r="C61" s="233">
        <v>5</v>
      </c>
      <c r="D61" s="242" t="s">
        <v>292</v>
      </c>
      <c r="E61" s="185" t="s">
        <v>288</v>
      </c>
      <c r="F61" s="232" t="s">
        <v>232</v>
      </c>
      <c r="G61" s="235">
        <v>100</v>
      </c>
      <c r="H61" s="235">
        <v>100</v>
      </c>
      <c r="I61" s="235">
        <v>100</v>
      </c>
      <c r="J61" s="236">
        <f t="shared" si="6"/>
        <v>1</v>
      </c>
      <c r="K61" s="237">
        <f t="shared" si="7"/>
        <v>0</v>
      </c>
      <c r="L61" s="301" t="s">
        <v>237</v>
      </c>
      <c r="M61" s="238">
        <v>1</v>
      </c>
      <c r="N61" s="239">
        <v>100</v>
      </c>
      <c r="O61" s="192"/>
    </row>
    <row r="62" spans="1:15" ht="110.25">
      <c r="A62" s="201">
        <v>1</v>
      </c>
      <c r="B62" s="232">
        <v>4</v>
      </c>
      <c r="C62" s="243">
        <v>6</v>
      </c>
      <c r="D62" s="244" t="s">
        <v>293</v>
      </c>
      <c r="E62" s="185" t="s">
        <v>288</v>
      </c>
      <c r="F62" s="201" t="s">
        <v>232</v>
      </c>
      <c r="G62" s="245">
        <v>50</v>
      </c>
      <c r="H62" s="245">
        <v>100</v>
      </c>
      <c r="I62" s="245">
        <v>100</v>
      </c>
      <c r="J62" s="236">
        <f t="shared" si="6"/>
        <v>1</v>
      </c>
      <c r="K62" s="237">
        <f t="shared" si="7"/>
        <v>100</v>
      </c>
      <c r="L62" s="301" t="s">
        <v>237</v>
      </c>
      <c r="M62" s="238">
        <v>1</v>
      </c>
      <c r="N62" s="201">
        <v>100</v>
      </c>
      <c r="O62" s="192"/>
    </row>
    <row r="63" spans="1:15" ht="94.5">
      <c r="A63" s="201">
        <v>1</v>
      </c>
      <c r="B63" s="232">
        <v>4</v>
      </c>
      <c r="C63" s="243">
        <v>7</v>
      </c>
      <c r="D63" s="244" t="s">
        <v>294</v>
      </c>
      <c r="E63" s="185" t="s">
        <v>245</v>
      </c>
      <c r="F63" s="201" t="s">
        <v>264</v>
      </c>
      <c r="G63" s="245">
        <v>23478</v>
      </c>
      <c r="H63" s="245">
        <v>23290</v>
      </c>
      <c r="I63" s="245">
        <v>23492</v>
      </c>
      <c r="J63" s="236">
        <f t="shared" si="6"/>
        <v>1.0086732503220266</v>
      </c>
      <c r="K63" s="237">
        <f t="shared" si="7"/>
        <v>0.05963029218843019</v>
      </c>
      <c r="L63" s="311" t="s">
        <v>246</v>
      </c>
      <c r="M63" s="238">
        <v>1</v>
      </c>
      <c r="N63" s="201">
        <v>25449</v>
      </c>
      <c r="O63" s="192"/>
    </row>
    <row r="64" spans="1:15" ht="63">
      <c r="A64" s="201">
        <v>1</v>
      </c>
      <c r="B64" s="232">
        <v>4</v>
      </c>
      <c r="C64" s="243">
        <v>8</v>
      </c>
      <c r="D64" s="244" t="s">
        <v>295</v>
      </c>
      <c r="E64" s="185" t="s">
        <v>288</v>
      </c>
      <c r="F64" s="201" t="s">
        <v>232</v>
      </c>
      <c r="G64" s="245">
        <v>65</v>
      </c>
      <c r="H64" s="245">
        <v>65</v>
      </c>
      <c r="I64" s="245">
        <v>65</v>
      </c>
      <c r="J64" s="236">
        <f t="shared" si="6"/>
        <v>1</v>
      </c>
      <c r="K64" s="235">
        <f>I64/G64*100-100</f>
        <v>0</v>
      </c>
      <c r="L64" s="301" t="s">
        <v>237</v>
      </c>
      <c r="M64" s="238">
        <v>1</v>
      </c>
      <c r="N64" s="201">
        <v>80</v>
      </c>
      <c r="O64" s="192"/>
    </row>
    <row r="65" spans="1:15" ht="15.75">
      <c r="A65" s="194" t="s">
        <v>32</v>
      </c>
      <c r="B65" s="194" t="s">
        <v>110</v>
      </c>
      <c r="C65" s="195"/>
      <c r="D65" s="388" t="s">
        <v>296</v>
      </c>
      <c r="E65" s="388"/>
      <c r="F65" s="388"/>
      <c r="G65" s="388"/>
      <c r="H65" s="388"/>
      <c r="I65" s="388"/>
      <c r="J65" s="388"/>
      <c r="K65" s="388"/>
      <c r="L65" s="388"/>
      <c r="M65" s="246">
        <v>8</v>
      </c>
      <c r="N65" s="192"/>
      <c r="O65" s="193">
        <v>1</v>
      </c>
    </row>
    <row r="66" spans="1:15" ht="15.75">
      <c r="A66" s="194"/>
      <c r="B66" s="194"/>
      <c r="C66" s="195"/>
      <c r="D66" s="196"/>
      <c r="E66" s="196"/>
      <c r="F66" s="196"/>
      <c r="G66" s="388" t="s">
        <v>94</v>
      </c>
      <c r="H66" s="388"/>
      <c r="I66" s="388"/>
      <c r="J66" s="388"/>
      <c r="K66" s="388"/>
      <c r="L66" s="388"/>
      <c r="M66" s="388"/>
      <c r="N66" s="388"/>
      <c r="O66" s="388"/>
    </row>
    <row r="67" spans="1:15" ht="63">
      <c r="A67" s="197" t="s">
        <v>32</v>
      </c>
      <c r="B67" s="197" t="s">
        <v>110</v>
      </c>
      <c r="C67" s="198">
        <v>1</v>
      </c>
      <c r="D67" s="185" t="s">
        <v>297</v>
      </c>
      <c r="E67" s="185" t="s">
        <v>288</v>
      </c>
      <c r="F67" s="188" t="s">
        <v>232</v>
      </c>
      <c r="G67" s="188">
        <v>100</v>
      </c>
      <c r="H67" s="188">
        <v>100</v>
      </c>
      <c r="I67" s="188">
        <v>100</v>
      </c>
      <c r="J67" s="204">
        <f>I67/H67</f>
        <v>1</v>
      </c>
      <c r="K67" s="188">
        <f>I67/G67*100-100</f>
        <v>0</v>
      </c>
      <c r="L67" s="301" t="s">
        <v>237</v>
      </c>
      <c r="M67" s="213">
        <v>1</v>
      </c>
      <c r="N67" s="192">
        <v>100</v>
      </c>
      <c r="O67" s="192"/>
    </row>
    <row r="68" spans="1:15" ht="63">
      <c r="A68" s="197" t="s">
        <v>32</v>
      </c>
      <c r="B68" s="197" t="s">
        <v>110</v>
      </c>
      <c r="C68" s="198">
        <v>2</v>
      </c>
      <c r="D68" s="185" t="s">
        <v>298</v>
      </c>
      <c r="E68" s="185" t="s">
        <v>288</v>
      </c>
      <c r="F68" s="188" t="s">
        <v>232</v>
      </c>
      <c r="G68" s="188">
        <v>92</v>
      </c>
      <c r="H68" s="188">
        <v>92</v>
      </c>
      <c r="I68" s="188">
        <v>92</v>
      </c>
      <c r="J68" s="204">
        <f>I68/H68</f>
        <v>1</v>
      </c>
      <c r="K68" s="188">
        <f>I68/G68*100-100</f>
        <v>0</v>
      </c>
      <c r="L68" s="301" t="s">
        <v>237</v>
      </c>
      <c r="M68" s="213">
        <v>1</v>
      </c>
      <c r="N68" s="192"/>
      <c r="O68" s="192"/>
    </row>
    <row r="69" spans="1:15" ht="15.75">
      <c r="A69" s="197"/>
      <c r="B69" s="197"/>
      <c r="C69" s="198"/>
      <c r="D69" s="185" t="s">
        <v>296</v>
      </c>
      <c r="E69" s="185"/>
      <c r="F69" s="188"/>
      <c r="G69" s="188"/>
      <c r="H69" s="188"/>
      <c r="I69" s="188"/>
      <c r="J69" s="247"/>
      <c r="K69" s="188"/>
      <c r="L69" s="188"/>
      <c r="M69" s="218">
        <v>2</v>
      </c>
      <c r="N69" s="192"/>
      <c r="O69" s="193">
        <v>1</v>
      </c>
    </row>
    <row r="70" spans="1:15" ht="15.75">
      <c r="A70" s="197"/>
      <c r="B70" s="197"/>
      <c r="C70" s="198"/>
      <c r="D70" s="185" t="s">
        <v>299</v>
      </c>
      <c r="E70" s="185"/>
      <c r="F70" s="188"/>
      <c r="G70" s="188"/>
      <c r="H70" s="188"/>
      <c r="I70" s="188"/>
      <c r="J70" s="247"/>
      <c r="K70" s="188"/>
      <c r="L70" s="188"/>
      <c r="M70" s="218">
        <v>47492</v>
      </c>
      <c r="N70" s="192"/>
      <c r="O70" s="227">
        <v>0.913</v>
      </c>
    </row>
    <row r="71" spans="1:15" ht="15.75">
      <c r="A71" s="34"/>
      <c r="B71" s="34"/>
      <c r="C71" s="34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  <row r="72" ht="15">
      <c r="G72" s="182"/>
    </row>
  </sheetData>
  <sheetProtection/>
  <mergeCells count="26">
    <mergeCell ref="D65:L65"/>
    <mergeCell ref="G66:O66"/>
    <mergeCell ref="A41:A46"/>
    <mergeCell ref="B41:B46"/>
    <mergeCell ref="D41:M41"/>
    <mergeCell ref="D47:J47"/>
    <mergeCell ref="A48:A54"/>
    <mergeCell ref="B48:B54"/>
    <mergeCell ref="D24:N24"/>
    <mergeCell ref="G3:I3"/>
    <mergeCell ref="J3:J5"/>
    <mergeCell ref="K3:K5"/>
    <mergeCell ref="L3:L5"/>
    <mergeCell ref="D56:M56"/>
    <mergeCell ref="M3:M6"/>
    <mergeCell ref="D6:L6"/>
    <mergeCell ref="G22:I22"/>
    <mergeCell ref="A2:L2"/>
    <mergeCell ref="A3:B4"/>
    <mergeCell ref="C3:C5"/>
    <mergeCell ref="D3:D5"/>
    <mergeCell ref="E3:E5"/>
    <mergeCell ref="F3:F5"/>
    <mergeCell ref="G4:G5"/>
    <mergeCell ref="H4:H5"/>
    <mergeCell ref="I4:I5"/>
  </mergeCells>
  <conditionalFormatting sqref="E23 E8:E21">
    <cfRule type="expression" priority="1" dxfId="1" stopIfTrue="1">
      <formula>#REF!&lt;&gt;E8</formula>
    </cfRule>
    <cfRule type="expression" priority="2" dxfId="0" stopIfTrue="1">
      <formula>#REF!=E8</formula>
    </cfRule>
  </conditionalFormatting>
  <conditionalFormatting sqref="E7">
    <cfRule type="expression" priority="3" dxfId="1" stopIfTrue="1">
      <formula>#REF!&lt;&gt;E7</formula>
    </cfRule>
    <cfRule type="expression" priority="4" dxfId="0" stopIfTrue="1">
      <formula>#REF!=E7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5" manualBreakCount="5">
    <brk id="23" max="255" man="1"/>
    <brk id="38" max="255" man="1"/>
    <brk id="46" max="255" man="1"/>
    <brk id="52" max="14" man="1"/>
    <brk id="5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C4:M19"/>
  <sheetViews>
    <sheetView tabSelected="1" view="pageBreakPreview" zoomScale="60" zoomScalePageLayoutView="0" workbookViewId="0" topLeftCell="A1">
      <selection activeCell="Y12" sqref="Y12"/>
    </sheetView>
  </sheetViews>
  <sheetFormatPr defaultColWidth="9.140625" defaultRowHeight="15"/>
  <cols>
    <col min="1" max="1" width="0.9921875" style="0" customWidth="1"/>
    <col min="2" max="2" width="2.140625" style="0" customWidth="1"/>
    <col min="3" max="3" width="2.421875" style="0" customWidth="1"/>
    <col min="4" max="4" width="3.7109375" style="0" customWidth="1"/>
    <col min="5" max="5" width="2.421875" style="0" customWidth="1"/>
    <col min="6" max="6" width="4.140625" style="0" customWidth="1"/>
    <col min="7" max="7" width="31.00390625" style="0" customWidth="1"/>
    <col min="8" max="8" width="19.00390625" style="0" customWidth="1"/>
    <col min="9" max="9" width="7.7109375" style="0" customWidth="1"/>
    <col min="10" max="10" width="7.140625" style="0" customWidth="1"/>
    <col min="11" max="11" width="7.57421875" style="0" customWidth="1"/>
    <col min="12" max="12" width="11.57421875" style="0" customWidth="1"/>
    <col min="13" max="13" width="32.7109375" style="0" customWidth="1"/>
    <col min="17" max="17" width="6.7109375" style="0" customWidth="1"/>
  </cols>
  <sheetData>
    <row r="4" spans="3:13" ht="15.75">
      <c r="C4" s="406" t="s">
        <v>217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3:13" ht="15.75">
      <c r="C5" s="153"/>
      <c r="D5" s="152"/>
      <c r="E5" s="152"/>
      <c r="F5" s="152"/>
      <c r="G5" s="152" t="s">
        <v>198</v>
      </c>
      <c r="H5" s="152"/>
      <c r="I5" s="152"/>
      <c r="J5" s="152"/>
      <c r="K5" s="152"/>
      <c r="L5" s="152"/>
      <c r="M5" s="152"/>
    </row>
    <row r="6" spans="3:13" ht="15.75"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3:13" ht="15">
      <c r="C7" s="384" t="s">
        <v>0</v>
      </c>
      <c r="D7" s="384"/>
      <c r="E7" s="384"/>
      <c r="F7" s="384"/>
      <c r="G7" s="384" t="s">
        <v>199</v>
      </c>
      <c r="H7" s="384" t="s">
        <v>200</v>
      </c>
      <c r="I7" s="384" t="s">
        <v>201</v>
      </c>
      <c r="J7" s="384" t="s">
        <v>202</v>
      </c>
      <c r="K7" s="384" t="s">
        <v>203</v>
      </c>
      <c r="L7" s="408" t="s">
        <v>204</v>
      </c>
      <c r="M7" s="410" t="s">
        <v>205</v>
      </c>
    </row>
    <row r="8" spans="3:13" ht="42.75" customHeight="1">
      <c r="C8" s="154" t="s">
        <v>3</v>
      </c>
      <c r="D8" s="154" t="s">
        <v>4</v>
      </c>
      <c r="E8" s="154" t="s">
        <v>14</v>
      </c>
      <c r="F8" s="154" t="s">
        <v>15</v>
      </c>
      <c r="G8" s="407"/>
      <c r="H8" s="407"/>
      <c r="I8" s="407"/>
      <c r="J8" s="407"/>
      <c r="K8" s="407"/>
      <c r="L8" s="409"/>
      <c r="M8" s="410"/>
    </row>
    <row r="9" spans="3:13" ht="15">
      <c r="C9" s="155" t="s">
        <v>32</v>
      </c>
      <c r="D9" s="155" t="s">
        <v>31</v>
      </c>
      <c r="E9" s="155"/>
      <c r="F9" s="155"/>
      <c r="G9" s="156"/>
      <c r="H9" s="156"/>
      <c r="I9" s="157" t="s">
        <v>206</v>
      </c>
      <c r="J9" s="157" t="s">
        <v>207</v>
      </c>
      <c r="K9" s="157" t="s">
        <v>208</v>
      </c>
      <c r="L9" s="157" t="s">
        <v>209</v>
      </c>
      <c r="M9" s="157" t="s">
        <v>210</v>
      </c>
    </row>
    <row r="10" spans="3:13" ht="66.75" customHeight="1">
      <c r="C10" s="158" t="s">
        <v>32</v>
      </c>
      <c r="D10" s="159">
        <v>1</v>
      </c>
      <c r="E10" s="159"/>
      <c r="F10" s="160"/>
      <c r="G10" s="161" t="s">
        <v>60</v>
      </c>
      <c r="H10" s="162" t="s">
        <v>211</v>
      </c>
      <c r="I10" s="318">
        <f>M10*J10</f>
        <v>0.7662986881937437</v>
      </c>
      <c r="J10" s="319">
        <v>0.882</v>
      </c>
      <c r="K10" s="319">
        <v>0.861</v>
      </c>
      <c r="L10" s="320">
        <v>0.991</v>
      </c>
      <c r="M10" s="318">
        <f>K10/L10</f>
        <v>0.8688193743693239</v>
      </c>
    </row>
    <row r="11" spans="3:13" ht="26.25">
      <c r="C11" s="158" t="s">
        <v>32</v>
      </c>
      <c r="D11" s="159">
        <v>2</v>
      </c>
      <c r="E11" s="159"/>
      <c r="F11" s="160"/>
      <c r="G11" s="160" t="s">
        <v>76</v>
      </c>
      <c r="H11" s="162" t="s">
        <v>211</v>
      </c>
      <c r="I11" s="318">
        <f aca="true" t="shared" si="0" ref="I11:I16">M11*J11</f>
        <v>0.8346693386773546</v>
      </c>
      <c r="J11" s="164">
        <v>0.833</v>
      </c>
      <c r="K11" s="164">
        <v>1</v>
      </c>
      <c r="L11" s="160">
        <v>0.998</v>
      </c>
      <c r="M11" s="163">
        <f>K11/L11</f>
        <v>1.002004008016032</v>
      </c>
    </row>
    <row r="12" spans="3:13" ht="63.75">
      <c r="C12" s="158" t="s">
        <v>32</v>
      </c>
      <c r="D12" s="159">
        <v>3</v>
      </c>
      <c r="E12" s="159"/>
      <c r="F12" s="160"/>
      <c r="G12" s="162" t="s">
        <v>81</v>
      </c>
      <c r="H12" s="165" t="s">
        <v>212</v>
      </c>
      <c r="I12" s="318">
        <f t="shared" si="0"/>
        <v>0.9609609609609611</v>
      </c>
      <c r="J12" s="164">
        <v>0.96</v>
      </c>
      <c r="K12" s="164">
        <v>1</v>
      </c>
      <c r="L12" s="160">
        <v>0.999</v>
      </c>
      <c r="M12" s="163">
        <f>K12/L12</f>
        <v>1.001001001001001</v>
      </c>
    </row>
    <row r="13" spans="3:13" ht="38.25">
      <c r="C13" s="158" t="s">
        <v>32</v>
      </c>
      <c r="D13" s="159">
        <v>4</v>
      </c>
      <c r="E13" s="159"/>
      <c r="F13" s="160"/>
      <c r="G13" s="166" t="s">
        <v>213</v>
      </c>
      <c r="H13" s="162" t="s">
        <v>211</v>
      </c>
      <c r="I13" s="318">
        <f t="shared" si="0"/>
        <v>1</v>
      </c>
      <c r="J13" s="164">
        <v>1</v>
      </c>
      <c r="K13" s="164">
        <v>1</v>
      </c>
      <c r="L13" s="164">
        <v>1</v>
      </c>
      <c r="M13" s="163">
        <f>K13/L13</f>
        <v>1</v>
      </c>
    </row>
    <row r="14" spans="3:13" ht="15">
      <c r="C14" s="158" t="s">
        <v>32</v>
      </c>
      <c r="D14" s="159">
        <v>5</v>
      </c>
      <c r="E14" s="159"/>
      <c r="F14" s="167"/>
      <c r="G14" s="160" t="s">
        <v>94</v>
      </c>
      <c r="H14" s="160" t="s">
        <v>211</v>
      </c>
      <c r="I14" s="318">
        <f t="shared" si="0"/>
        <v>1.1261261261261262</v>
      </c>
      <c r="J14" s="164">
        <v>1</v>
      </c>
      <c r="K14" s="164">
        <v>1</v>
      </c>
      <c r="L14" s="164">
        <v>0.888</v>
      </c>
      <c r="M14" s="163">
        <f>K14/L14</f>
        <v>1.1261261261261262</v>
      </c>
    </row>
    <row r="15" spans="3:13" ht="15">
      <c r="C15" s="168"/>
      <c r="D15" s="168"/>
      <c r="E15" s="168"/>
      <c r="F15" s="169"/>
      <c r="G15" s="169"/>
      <c r="H15" s="169"/>
      <c r="I15" s="318">
        <f t="shared" si="0"/>
        <v>0</v>
      </c>
      <c r="J15" s="163"/>
      <c r="K15" s="163"/>
      <c r="L15" s="163"/>
      <c r="M15" s="163"/>
    </row>
    <row r="16" spans="3:13" ht="15">
      <c r="C16" s="168"/>
      <c r="D16" s="168"/>
      <c r="E16" s="168"/>
      <c r="F16" s="169"/>
      <c r="G16" s="169"/>
      <c r="H16" s="169" t="s">
        <v>214</v>
      </c>
      <c r="I16" s="318">
        <f t="shared" si="0"/>
        <v>0.8372307692307693</v>
      </c>
      <c r="J16" s="163">
        <v>0.907</v>
      </c>
      <c r="K16" s="163">
        <v>0.9</v>
      </c>
      <c r="L16" s="163">
        <v>0.975</v>
      </c>
      <c r="M16" s="163">
        <f>K16/L16</f>
        <v>0.9230769230769231</v>
      </c>
    </row>
    <row r="17" spans="3:13" ht="15">
      <c r="C17" s="168"/>
      <c r="D17" s="403" t="s">
        <v>215</v>
      </c>
      <c r="E17" s="404"/>
      <c r="F17" s="404"/>
      <c r="G17" s="404"/>
      <c r="H17" s="404"/>
      <c r="I17" s="404"/>
      <c r="J17" s="404"/>
      <c r="K17" s="404"/>
      <c r="L17" s="404"/>
      <c r="M17" s="405"/>
    </row>
    <row r="18" spans="3:13" ht="15">
      <c r="C18" s="159"/>
      <c r="D18" s="170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3:13" ht="301.5" customHeight="1">
      <c r="C19" s="172" t="s">
        <v>22</v>
      </c>
      <c r="D19" s="173">
        <v>2</v>
      </c>
      <c r="E19" s="173"/>
      <c r="F19" s="174"/>
      <c r="G19" s="175" t="s">
        <v>216</v>
      </c>
      <c r="H19" s="176" t="s">
        <v>212</v>
      </c>
      <c r="I19" s="177">
        <f>M19*K19</f>
        <v>1.014</v>
      </c>
      <c r="J19" s="178">
        <v>0.933</v>
      </c>
      <c r="K19" s="178">
        <v>1</v>
      </c>
      <c r="L19" s="179">
        <v>0.992</v>
      </c>
      <c r="M19" s="177">
        <v>1.014</v>
      </c>
    </row>
  </sheetData>
  <sheetProtection/>
  <mergeCells count="10">
    <mergeCell ref="D17:M17"/>
    <mergeCell ref="C4:M4"/>
    <mergeCell ref="C7:F7"/>
    <mergeCell ref="G7:G8"/>
    <mergeCell ref="H7:H8"/>
    <mergeCell ref="I7:I8"/>
    <mergeCell ref="J7:J8"/>
    <mergeCell ref="K7:K8"/>
    <mergeCell ref="L7:L8"/>
    <mergeCell ref="M7:M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="60" zoomScalePageLayoutView="0" workbookViewId="0" topLeftCell="A98">
      <selection activeCell="F6" sqref="F6"/>
    </sheetView>
  </sheetViews>
  <sheetFormatPr defaultColWidth="8.8515625" defaultRowHeight="15"/>
  <cols>
    <col min="1" max="1" width="6.57421875" style="34" customWidth="1"/>
    <col min="2" max="2" width="3.57421875" style="34" customWidth="1"/>
    <col min="3" max="3" width="3.8515625" style="34" customWidth="1"/>
    <col min="4" max="4" width="6.28125" style="34" customWidth="1"/>
    <col min="5" max="5" width="33.140625" style="34" customWidth="1"/>
    <col min="6" max="6" width="27.7109375" style="34" customWidth="1"/>
    <col min="7" max="7" width="15.7109375" style="34" customWidth="1"/>
    <col min="8" max="8" width="19.28125" style="34" customWidth="1"/>
    <col min="9" max="9" width="31.7109375" style="34" customWidth="1"/>
    <col min="10" max="10" width="14.140625" style="34" customWidth="1"/>
    <col min="11" max="11" width="13.8515625" style="289" customWidth="1"/>
    <col min="12" max="16384" width="8.8515625" style="34" customWidth="1"/>
  </cols>
  <sheetData>
    <row r="1" spans="1:11" ht="13.5" customHeight="1">
      <c r="A1" s="249"/>
      <c r="B1" s="249"/>
      <c r="C1" s="249"/>
      <c r="D1" s="16"/>
      <c r="E1" s="16"/>
      <c r="F1" s="16"/>
      <c r="G1" s="16"/>
      <c r="H1" s="16"/>
      <c r="I1" s="16"/>
      <c r="J1" s="16"/>
      <c r="K1" s="250"/>
    </row>
    <row r="2" spans="1:11" s="291" customFormat="1" ht="70.5" customHeight="1">
      <c r="A2" s="290" t="s">
        <v>301</v>
      </c>
      <c r="B2" s="292"/>
      <c r="C2" s="292"/>
      <c r="D2" s="292"/>
      <c r="E2" s="292"/>
      <c r="F2" s="292"/>
      <c r="G2" s="292" t="s">
        <v>195</v>
      </c>
      <c r="H2" s="292"/>
      <c r="I2" s="292"/>
      <c r="J2" s="292"/>
      <c r="K2" s="293"/>
    </row>
    <row r="3" spans="1:11" ht="42.75" customHeight="1">
      <c r="A3" s="421" t="s">
        <v>0</v>
      </c>
      <c r="B3" s="422"/>
      <c r="C3" s="422"/>
      <c r="D3" s="423"/>
      <c r="E3" s="424" t="s">
        <v>199</v>
      </c>
      <c r="F3" s="424" t="s">
        <v>302</v>
      </c>
      <c r="G3" s="424" t="s">
        <v>303</v>
      </c>
      <c r="H3" s="424" t="s">
        <v>304</v>
      </c>
      <c r="I3" s="424" t="s">
        <v>305</v>
      </c>
      <c r="J3" s="411" t="s">
        <v>306</v>
      </c>
      <c r="K3" s="413" t="s">
        <v>307</v>
      </c>
    </row>
    <row r="4" spans="1:11" ht="15.75" customHeight="1">
      <c r="A4" s="186" t="s">
        <v>3</v>
      </c>
      <c r="B4" s="186" t="s">
        <v>4</v>
      </c>
      <c r="C4" s="186" t="s">
        <v>14</v>
      </c>
      <c r="D4" s="186" t="s">
        <v>15</v>
      </c>
      <c r="E4" s="425"/>
      <c r="F4" s="425"/>
      <c r="G4" s="425"/>
      <c r="H4" s="425"/>
      <c r="I4" s="425"/>
      <c r="J4" s="412"/>
      <c r="K4" s="414"/>
    </row>
    <row r="5" spans="1:11" ht="13.5" customHeight="1">
      <c r="A5" s="251" t="s">
        <v>32</v>
      </c>
      <c r="B5" s="251" t="s">
        <v>31</v>
      </c>
      <c r="C5" s="251"/>
      <c r="D5" s="251"/>
      <c r="E5" s="415" t="s">
        <v>60</v>
      </c>
      <c r="F5" s="416"/>
      <c r="G5" s="416"/>
      <c r="H5" s="416"/>
      <c r="I5" s="416"/>
      <c r="J5" s="416"/>
      <c r="K5" s="417"/>
    </row>
    <row r="6" spans="1:11" ht="95.25" customHeight="1">
      <c r="A6" s="252" t="s">
        <v>32</v>
      </c>
      <c r="B6" s="252" t="s">
        <v>31</v>
      </c>
      <c r="C6" s="252" t="s">
        <v>32</v>
      </c>
      <c r="D6" s="252"/>
      <c r="E6" s="253" t="s">
        <v>308</v>
      </c>
      <c r="F6" s="254" t="s">
        <v>309</v>
      </c>
      <c r="G6" s="255" t="s">
        <v>310</v>
      </c>
      <c r="H6" s="255" t="s">
        <v>311</v>
      </c>
      <c r="I6" s="199" t="s">
        <v>312</v>
      </c>
      <c r="J6" s="256" t="s">
        <v>313</v>
      </c>
      <c r="K6" s="192"/>
    </row>
    <row r="7" spans="1:11" ht="36" customHeight="1">
      <c r="A7" s="252" t="s">
        <v>32</v>
      </c>
      <c r="B7" s="252" t="s">
        <v>31</v>
      </c>
      <c r="C7" s="252" t="s">
        <v>22</v>
      </c>
      <c r="D7" s="252"/>
      <c r="E7" s="253" t="s">
        <v>61</v>
      </c>
      <c r="F7" s="254"/>
      <c r="G7" s="257"/>
      <c r="H7" s="257"/>
      <c r="I7" s="199"/>
      <c r="J7" s="256"/>
      <c r="K7" s="192"/>
    </row>
    <row r="8" spans="1:11" ht="94.5" customHeight="1">
      <c r="A8" s="252" t="s">
        <v>32</v>
      </c>
      <c r="B8" s="252" t="s">
        <v>31</v>
      </c>
      <c r="C8" s="252" t="s">
        <v>22</v>
      </c>
      <c r="D8" s="252" t="s">
        <v>31</v>
      </c>
      <c r="E8" s="253" t="s">
        <v>62</v>
      </c>
      <c r="F8" s="254" t="s">
        <v>309</v>
      </c>
      <c r="G8" s="255" t="s">
        <v>310</v>
      </c>
      <c r="H8" s="255" t="s">
        <v>311</v>
      </c>
      <c r="I8" s="199" t="s">
        <v>314</v>
      </c>
      <c r="J8" s="256" t="s">
        <v>313</v>
      </c>
      <c r="K8" s="192"/>
    </row>
    <row r="9" spans="1:11" ht="50.25" customHeight="1">
      <c r="A9" s="252" t="s">
        <v>32</v>
      </c>
      <c r="B9" s="252" t="s">
        <v>31</v>
      </c>
      <c r="C9" s="252" t="s">
        <v>22</v>
      </c>
      <c r="D9" s="252" t="s">
        <v>63</v>
      </c>
      <c r="E9" s="253" t="s">
        <v>184</v>
      </c>
      <c r="F9" s="254" t="s">
        <v>309</v>
      </c>
      <c r="G9" s="255" t="s">
        <v>310</v>
      </c>
      <c r="H9" s="255" t="s">
        <v>315</v>
      </c>
      <c r="I9" s="199" t="s">
        <v>316</v>
      </c>
      <c r="J9" s="256" t="s">
        <v>313</v>
      </c>
      <c r="K9" s="192"/>
    </row>
    <row r="10" spans="1:11" ht="133.5" customHeight="1">
      <c r="A10" s="252" t="s">
        <v>32</v>
      </c>
      <c r="B10" s="252" t="s">
        <v>31</v>
      </c>
      <c r="C10" s="252" t="s">
        <v>22</v>
      </c>
      <c r="D10" s="252" t="s">
        <v>30</v>
      </c>
      <c r="E10" s="253" t="s">
        <v>64</v>
      </c>
      <c r="F10" s="254" t="s">
        <v>309</v>
      </c>
      <c r="G10" s="255" t="s">
        <v>310</v>
      </c>
      <c r="H10" s="255" t="s">
        <v>315</v>
      </c>
      <c r="I10" s="258" t="s">
        <v>317</v>
      </c>
      <c r="J10" s="256" t="s">
        <v>313</v>
      </c>
      <c r="K10" s="192"/>
    </row>
    <row r="11" spans="1:11" ht="96" customHeight="1">
      <c r="A11" s="252" t="s">
        <v>32</v>
      </c>
      <c r="B11" s="252" t="s">
        <v>31</v>
      </c>
      <c r="C11" s="252" t="s">
        <v>65</v>
      </c>
      <c r="D11" s="252"/>
      <c r="E11" s="253" t="s">
        <v>66</v>
      </c>
      <c r="F11" s="254" t="s">
        <v>309</v>
      </c>
      <c r="G11" s="255" t="s">
        <v>310</v>
      </c>
      <c r="H11" s="255" t="s">
        <v>318</v>
      </c>
      <c r="I11" s="199" t="s">
        <v>319</v>
      </c>
      <c r="J11" s="256" t="s">
        <v>313</v>
      </c>
      <c r="K11" s="192"/>
    </row>
    <row r="12" spans="1:11" ht="84.75" customHeight="1">
      <c r="A12" s="252" t="s">
        <v>32</v>
      </c>
      <c r="B12" s="252" t="s">
        <v>31</v>
      </c>
      <c r="C12" s="252" t="s">
        <v>33</v>
      </c>
      <c r="D12" s="252"/>
      <c r="E12" s="253" t="s">
        <v>67</v>
      </c>
      <c r="F12" s="254" t="s">
        <v>309</v>
      </c>
      <c r="G12" s="255" t="s">
        <v>310</v>
      </c>
      <c r="H12" s="255" t="s">
        <v>315</v>
      </c>
      <c r="I12" s="199" t="s">
        <v>320</v>
      </c>
      <c r="J12" s="256" t="s">
        <v>313</v>
      </c>
      <c r="K12" s="192"/>
    </row>
    <row r="13" spans="1:11" ht="69.75" customHeight="1">
      <c r="A13" s="252" t="s">
        <v>32</v>
      </c>
      <c r="B13" s="252" t="s">
        <v>31</v>
      </c>
      <c r="C13" s="259" t="s">
        <v>143</v>
      </c>
      <c r="D13" s="259"/>
      <c r="E13" s="253" t="s">
        <v>321</v>
      </c>
      <c r="F13" s="254" t="s">
        <v>309</v>
      </c>
      <c r="G13" s="255" t="s">
        <v>310</v>
      </c>
      <c r="H13" s="255" t="s">
        <v>311</v>
      </c>
      <c r="I13" s="199" t="s">
        <v>322</v>
      </c>
      <c r="J13" s="256" t="s">
        <v>313</v>
      </c>
      <c r="K13" s="260"/>
    </row>
    <row r="14" spans="1:11" ht="51" customHeight="1">
      <c r="A14" s="252" t="s">
        <v>32</v>
      </c>
      <c r="B14" s="252" t="s">
        <v>31</v>
      </c>
      <c r="C14" s="259" t="s">
        <v>323</v>
      </c>
      <c r="D14" s="259"/>
      <c r="E14" s="253" t="s">
        <v>324</v>
      </c>
      <c r="F14" s="254" t="s">
        <v>309</v>
      </c>
      <c r="G14" s="255" t="s">
        <v>325</v>
      </c>
      <c r="H14" s="255" t="s">
        <v>311</v>
      </c>
      <c r="I14" s="199" t="s">
        <v>326</v>
      </c>
      <c r="J14" s="256" t="s">
        <v>313</v>
      </c>
      <c r="K14" s="192"/>
    </row>
    <row r="15" spans="1:11" ht="51" customHeight="1">
      <c r="A15" s="252" t="s">
        <v>32</v>
      </c>
      <c r="B15" s="252" t="s">
        <v>31</v>
      </c>
      <c r="C15" s="252" t="s">
        <v>21</v>
      </c>
      <c r="D15" s="252"/>
      <c r="E15" s="253" t="s">
        <v>327</v>
      </c>
      <c r="F15" s="254" t="s">
        <v>309</v>
      </c>
      <c r="G15" s="257" t="s">
        <v>325</v>
      </c>
      <c r="H15" s="255" t="s">
        <v>311</v>
      </c>
      <c r="I15" s="199" t="s">
        <v>328</v>
      </c>
      <c r="J15" s="256" t="s">
        <v>313</v>
      </c>
      <c r="K15" s="261"/>
    </row>
    <row r="16" spans="1:11" ht="51" customHeight="1">
      <c r="A16" s="252" t="s">
        <v>32</v>
      </c>
      <c r="B16" s="252" t="s">
        <v>31</v>
      </c>
      <c r="C16" s="252" t="s">
        <v>154</v>
      </c>
      <c r="D16" s="252"/>
      <c r="E16" s="253" t="s">
        <v>329</v>
      </c>
      <c r="F16" s="254" t="s">
        <v>309</v>
      </c>
      <c r="G16" s="255" t="s">
        <v>310</v>
      </c>
      <c r="H16" s="255" t="s">
        <v>311</v>
      </c>
      <c r="I16" s="199" t="s">
        <v>329</v>
      </c>
      <c r="J16" s="256" t="s">
        <v>313</v>
      </c>
      <c r="K16" s="192"/>
    </row>
    <row r="17" spans="1:11" ht="51" customHeight="1">
      <c r="A17" s="252" t="s">
        <v>32</v>
      </c>
      <c r="B17" s="252" t="s">
        <v>31</v>
      </c>
      <c r="C17" s="259" t="s">
        <v>71</v>
      </c>
      <c r="D17" s="252"/>
      <c r="E17" s="253" t="s">
        <v>330</v>
      </c>
      <c r="F17" s="254"/>
      <c r="G17" s="255"/>
      <c r="H17" s="255"/>
      <c r="I17" s="199"/>
      <c r="J17" s="256"/>
      <c r="K17" s="192"/>
    </row>
    <row r="18" spans="1:11" ht="51" customHeight="1">
      <c r="A18" s="252" t="s">
        <v>32</v>
      </c>
      <c r="B18" s="252" t="s">
        <v>31</v>
      </c>
      <c r="C18" s="252" t="s">
        <v>71</v>
      </c>
      <c r="D18" s="252" t="s">
        <v>31</v>
      </c>
      <c r="E18" s="253" t="s">
        <v>331</v>
      </c>
      <c r="F18" s="254" t="s">
        <v>309</v>
      </c>
      <c r="G18" s="257" t="s">
        <v>310</v>
      </c>
      <c r="H18" s="257" t="s">
        <v>311</v>
      </c>
      <c r="I18" s="199" t="s">
        <v>332</v>
      </c>
      <c r="J18" s="256" t="s">
        <v>313</v>
      </c>
      <c r="K18" s="192"/>
    </row>
    <row r="19" spans="1:11" ht="26.25" customHeight="1">
      <c r="A19" s="252" t="s">
        <v>32</v>
      </c>
      <c r="B19" s="252" t="s">
        <v>31</v>
      </c>
      <c r="C19" s="252" t="s">
        <v>71</v>
      </c>
      <c r="D19" s="252" t="s">
        <v>63</v>
      </c>
      <c r="E19" s="253" t="s">
        <v>333</v>
      </c>
      <c r="F19" s="254" t="s">
        <v>309</v>
      </c>
      <c r="G19" s="255" t="s">
        <v>310</v>
      </c>
      <c r="H19" s="255" t="s">
        <v>311</v>
      </c>
      <c r="I19" s="199" t="s">
        <v>334</v>
      </c>
      <c r="J19" s="256" t="s">
        <v>313</v>
      </c>
      <c r="K19" s="192"/>
    </row>
    <row r="20" spans="1:11" ht="42.75" customHeight="1">
      <c r="A20" s="252" t="s">
        <v>32</v>
      </c>
      <c r="B20" s="252" t="s">
        <v>31</v>
      </c>
      <c r="C20" s="252" t="s">
        <v>71</v>
      </c>
      <c r="D20" s="252" t="s">
        <v>30</v>
      </c>
      <c r="E20" s="253" t="s">
        <v>335</v>
      </c>
      <c r="F20" s="254" t="s">
        <v>309</v>
      </c>
      <c r="G20" s="257" t="s">
        <v>336</v>
      </c>
      <c r="H20" s="255" t="s">
        <v>315</v>
      </c>
      <c r="I20" s="262" t="s">
        <v>337</v>
      </c>
      <c r="J20" s="256" t="s">
        <v>313</v>
      </c>
      <c r="K20" s="260"/>
    </row>
    <row r="21" spans="1:11" ht="63" customHeight="1">
      <c r="A21" s="252" t="s">
        <v>32</v>
      </c>
      <c r="B21" s="252" t="s">
        <v>31</v>
      </c>
      <c r="C21" s="252" t="s">
        <v>71</v>
      </c>
      <c r="D21" s="252" t="s">
        <v>91</v>
      </c>
      <c r="E21" s="253" t="s">
        <v>338</v>
      </c>
      <c r="F21" s="254" t="s">
        <v>309</v>
      </c>
      <c r="G21" s="255" t="s">
        <v>339</v>
      </c>
      <c r="H21" s="257" t="s">
        <v>315</v>
      </c>
      <c r="I21" s="199" t="s">
        <v>340</v>
      </c>
      <c r="J21" s="256" t="s">
        <v>313</v>
      </c>
      <c r="K21" s="192"/>
    </row>
    <row r="22" spans="1:11" ht="36" customHeight="1">
      <c r="A22" s="252" t="s">
        <v>32</v>
      </c>
      <c r="B22" s="252" t="s">
        <v>31</v>
      </c>
      <c r="C22" s="252" t="s">
        <v>71</v>
      </c>
      <c r="D22" s="252" t="s">
        <v>110</v>
      </c>
      <c r="E22" s="253" t="s">
        <v>341</v>
      </c>
      <c r="F22" s="254" t="s">
        <v>309</v>
      </c>
      <c r="G22" s="263"/>
      <c r="H22" s="264"/>
      <c r="I22" s="199" t="s">
        <v>72</v>
      </c>
      <c r="K22" s="192"/>
    </row>
    <row r="23" spans="1:11" ht="61.5" customHeight="1">
      <c r="A23" s="252" t="s">
        <v>32</v>
      </c>
      <c r="B23" s="252" t="s">
        <v>31</v>
      </c>
      <c r="C23" s="252" t="s">
        <v>70</v>
      </c>
      <c r="D23" s="252"/>
      <c r="E23" s="253" t="s">
        <v>342</v>
      </c>
      <c r="F23" s="254" t="s">
        <v>309</v>
      </c>
      <c r="G23" s="255" t="s">
        <v>310</v>
      </c>
      <c r="H23" s="255" t="s">
        <v>311</v>
      </c>
      <c r="I23" s="199" t="s">
        <v>343</v>
      </c>
      <c r="J23" s="256" t="s">
        <v>313</v>
      </c>
      <c r="K23" s="192"/>
    </row>
    <row r="24" spans="1:11" ht="61.5" customHeight="1">
      <c r="A24" s="252" t="s">
        <v>32</v>
      </c>
      <c r="B24" s="252" t="s">
        <v>31</v>
      </c>
      <c r="C24" s="252" t="s">
        <v>344</v>
      </c>
      <c r="D24" s="252"/>
      <c r="E24" s="253" t="s">
        <v>345</v>
      </c>
      <c r="F24" s="254" t="s">
        <v>309</v>
      </c>
      <c r="G24" s="255" t="s">
        <v>310</v>
      </c>
      <c r="H24" s="255" t="s">
        <v>311</v>
      </c>
      <c r="I24" s="199" t="s">
        <v>346</v>
      </c>
      <c r="J24" s="256" t="s">
        <v>313</v>
      </c>
      <c r="K24" s="192"/>
    </row>
    <row r="25" spans="1:11" ht="26.25" customHeight="1">
      <c r="A25" s="252" t="s">
        <v>32</v>
      </c>
      <c r="B25" s="252" t="s">
        <v>31</v>
      </c>
      <c r="C25" s="252" t="s">
        <v>347</v>
      </c>
      <c r="D25" s="252"/>
      <c r="E25" s="253" t="s">
        <v>348</v>
      </c>
      <c r="F25" s="254"/>
      <c r="G25" s="255"/>
      <c r="H25" s="255"/>
      <c r="I25" s="199"/>
      <c r="J25" s="256"/>
      <c r="K25" s="192"/>
    </row>
    <row r="26" spans="1:11" ht="62.25" customHeight="1">
      <c r="A26" s="252" t="s">
        <v>32</v>
      </c>
      <c r="B26" s="252" t="s">
        <v>31</v>
      </c>
      <c r="C26" s="252" t="s">
        <v>347</v>
      </c>
      <c r="D26" s="252" t="s">
        <v>31</v>
      </c>
      <c r="E26" s="253" t="s">
        <v>349</v>
      </c>
      <c r="F26" s="254" t="s">
        <v>309</v>
      </c>
      <c r="G26" s="255" t="s">
        <v>350</v>
      </c>
      <c r="H26" s="255" t="s">
        <v>311</v>
      </c>
      <c r="I26" s="199" t="s">
        <v>351</v>
      </c>
      <c r="J26" s="256" t="s">
        <v>313</v>
      </c>
      <c r="K26" s="192"/>
    </row>
    <row r="27" spans="1:11" ht="38.25" customHeight="1">
      <c r="A27" s="252" t="s">
        <v>32</v>
      </c>
      <c r="B27" s="252" t="s">
        <v>31</v>
      </c>
      <c r="C27" s="252" t="s">
        <v>347</v>
      </c>
      <c r="D27" s="252" t="s">
        <v>63</v>
      </c>
      <c r="E27" s="253" t="s">
        <v>352</v>
      </c>
      <c r="F27" s="254" t="s">
        <v>309</v>
      </c>
      <c r="G27" s="255" t="s">
        <v>325</v>
      </c>
      <c r="H27" s="255" t="s">
        <v>311</v>
      </c>
      <c r="I27" s="199" t="s">
        <v>353</v>
      </c>
      <c r="J27" s="256" t="s">
        <v>313</v>
      </c>
      <c r="K27" s="192"/>
    </row>
    <row r="28" spans="1:11" ht="49.5" customHeight="1">
      <c r="A28" s="252" t="s">
        <v>32</v>
      </c>
      <c r="B28" s="252" t="s">
        <v>31</v>
      </c>
      <c r="C28" s="252" t="s">
        <v>354</v>
      </c>
      <c r="D28" s="252"/>
      <c r="E28" s="253" t="s">
        <v>355</v>
      </c>
      <c r="F28" s="254"/>
      <c r="G28" s="255"/>
      <c r="H28" s="255"/>
      <c r="I28" s="199"/>
      <c r="J28" s="256"/>
      <c r="K28" s="192"/>
    </row>
    <row r="29" spans="1:11" ht="67.5" customHeight="1">
      <c r="A29" s="252" t="s">
        <v>32</v>
      </c>
      <c r="B29" s="252" t="s">
        <v>31</v>
      </c>
      <c r="C29" s="252" t="s">
        <v>354</v>
      </c>
      <c r="D29" s="252" t="s">
        <v>31</v>
      </c>
      <c r="E29" s="253" t="s">
        <v>356</v>
      </c>
      <c r="F29" s="254" t="s">
        <v>309</v>
      </c>
      <c r="G29" s="255" t="s">
        <v>310</v>
      </c>
      <c r="H29" s="255" t="s">
        <v>311</v>
      </c>
      <c r="I29" s="199" t="s">
        <v>357</v>
      </c>
      <c r="J29" s="256" t="s">
        <v>313</v>
      </c>
      <c r="K29" s="192"/>
    </row>
    <row r="30" spans="1:11" ht="49.5" customHeight="1">
      <c r="A30" s="252" t="s">
        <v>32</v>
      </c>
      <c r="B30" s="252" t="s">
        <v>31</v>
      </c>
      <c r="C30" s="252" t="s">
        <v>354</v>
      </c>
      <c r="D30" s="252" t="s">
        <v>63</v>
      </c>
      <c r="E30" s="253" t="s">
        <v>358</v>
      </c>
      <c r="F30" s="254" t="s">
        <v>309</v>
      </c>
      <c r="G30" s="257"/>
      <c r="H30" s="255" t="s">
        <v>311</v>
      </c>
      <c r="I30" s="199" t="s">
        <v>359</v>
      </c>
      <c r="J30" s="256" t="s">
        <v>313</v>
      </c>
      <c r="K30" s="192"/>
    </row>
    <row r="31" spans="1:11" ht="72.75" customHeight="1">
      <c r="A31" s="252" t="s">
        <v>32</v>
      </c>
      <c r="B31" s="252" t="s">
        <v>31</v>
      </c>
      <c r="C31" s="252" t="s">
        <v>354</v>
      </c>
      <c r="D31" s="252" t="s">
        <v>30</v>
      </c>
      <c r="E31" s="253" t="s">
        <v>360</v>
      </c>
      <c r="F31" s="254" t="s">
        <v>309</v>
      </c>
      <c r="G31" s="257"/>
      <c r="H31" s="257" t="s">
        <v>311</v>
      </c>
      <c r="I31" s="199" t="s">
        <v>361</v>
      </c>
      <c r="J31" s="256"/>
      <c r="K31" s="192"/>
    </row>
    <row r="32" spans="1:11" ht="72.75" customHeight="1">
      <c r="A32" s="251" t="s">
        <v>32</v>
      </c>
      <c r="B32" s="251" t="s">
        <v>63</v>
      </c>
      <c r="C32" s="251"/>
      <c r="D32" s="251"/>
      <c r="E32" s="265" t="s">
        <v>76</v>
      </c>
      <c r="F32" s="196"/>
      <c r="G32" s="257"/>
      <c r="H32" s="257"/>
      <c r="I32" s="196"/>
      <c r="J32" s="251"/>
      <c r="K32" s="266"/>
    </row>
    <row r="33" spans="1:11" ht="36" customHeight="1">
      <c r="A33" s="252" t="s">
        <v>32</v>
      </c>
      <c r="B33" s="252" t="s">
        <v>63</v>
      </c>
      <c r="C33" s="252" t="s">
        <v>32</v>
      </c>
      <c r="D33" s="252"/>
      <c r="E33" s="253" t="s">
        <v>362</v>
      </c>
      <c r="F33" s="254" t="s">
        <v>211</v>
      </c>
      <c r="G33" s="257" t="s">
        <v>310</v>
      </c>
      <c r="H33" s="267" t="s">
        <v>311</v>
      </c>
      <c r="I33" s="267" t="s">
        <v>363</v>
      </c>
      <c r="J33" s="256" t="s">
        <v>313</v>
      </c>
      <c r="K33" s="224"/>
    </row>
    <row r="34" spans="1:11" ht="71.25" customHeight="1">
      <c r="A34" s="252" t="s">
        <v>32</v>
      </c>
      <c r="B34" s="252" t="s">
        <v>63</v>
      </c>
      <c r="C34" s="252" t="s">
        <v>32</v>
      </c>
      <c r="D34" s="252" t="s">
        <v>31</v>
      </c>
      <c r="E34" s="253" t="s">
        <v>97</v>
      </c>
      <c r="F34" s="257" t="s">
        <v>309</v>
      </c>
      <c r="G34" s="257" t="s">
        <v>310</v>
      </c>
      <c r="H34" s="267" t="s">
        <v>315</v>
      </c>
      <c r="I34" s="267" t="s">
        <v>364</v>
      </c>
      <c r="J34" s="256" t="s">
        <v>313</v>
      </c>
      <c r="K34" s="224"/>
    </row>
    <row r="35" spans="1:11" ht="25.5" customHeight="1">
      <c r="A35" s="252" t="s">
        <v>32</v>
      </c>
      <c r="B35" s="252" t="s">
        <v>63</v>
      </c>
      <c r="C35" s="252" t="s">
        <v>32</v>
      </c>
      <c r="D35" s="252" t="s">
        <v>63</v>
      </c>
      <c r="E35" s="253" t="s">
        <v>184</v>
      </c>
      <c r="F35" s="257" t="s">
        <v>309</v>
      </c>
      <c r="G35" s="257" t="s">
        <v>310</v>
      </c>
      <c r="H35" s="267" t="s">
        <v>315</v>
      </c>
      <c r="I35" s="267" t="s">
        <v>365</v>
      </c>
      <c r="J35" s="256" t="s">
        <v>313</v>
      </c>
      <c r="K35" s="224"/>
    </row>
    <row r="36" spans="1:11" ht="50.25" customHeight="1">
      <c r="A36" s="252" t="s">
        <v>32</v>
      </c>
      <c r="B36" s="252" t="s">
        <v>63</v>
      </c>
      <c r="C36" s="252" t="s">
        <v>32</v>
      </c>
      <c r="D36" s="252" t="s">
        <v>30</v>
      </c>
      <c r="E36" s="253" t="s">
        <v>64</v>
      </c>
      <c r="F36" s="257" t="s">
        <v>309</v>
      </c>
      <c r="G36" s="257" t="s">
        <v>310</v>
      </c>
      <c r="H36" s="267" t="s">
        <v>311</v>
      </c>
      <c r="I36" s="267" t="s">
        <v>366</v>
      </c>
      <c r="J36" s="256" t="s">
        <v>313</v>
      </c>
      <c r="K36" s="224"/>
    </row>
    <row r="37" spans="1:11" ht="44.25" customHeight="1">
      <c r="A37" s="252" t="s">
        <v>32</v>
      </c>
      <c r="B37" s="252" t="s">
        <v>63</v>
      </c>
      <c r="C37" s="252" t="s">
        <v>22</v>
      </c>
      <c r="D37" s="252"/>
      <c r="E37" s="253" t="s">
        <v>367</v>
      </c>
      <c r="F37" s="257" t="s">
        <v>309</v>
      </c>
      <c r="G37" s="257" t="s">
        <v>310</v>
      </c>
      <c r="H37" s="267" t="s">
        <v>311</v>
      </c>
      <c r="I37" s="267" t="s">
        <v>368</v>
      </c>
      <c r="J37" s="256" t="s">
        <v>313</v>
      </c>
      <c r="K37" s="224"/>
    </row>
    <row r="38" spans="1:11" ht="59.25" customHeight="1">
      <c r="A38" s="252" t="s">
        <v>32</v>
      </c>
      <c r="B38" s="252" t="s">
        <v>63</v>
      </c>
      <c r="C38" s="252" t="s">
        <v>65</v>
      </c>
      <c r="D38" s="252"/>
      <c r="E38" s="253" t="s">
        <v>101</v>
      </c>
      <c r="F38" s="257" t="s">
        <v>309</v>
      </c>
      <c r="G38" s="257" t="s">
        <v>310</v>
      </c>
      <c r="H38" s="267" t="s">
        <v>315</v>
      </c>
      <c r="I38" s="267" t="s">
        <v>368</v>
      </c>
      <c r="J38" s="256" t="s">
        <v>313</v>
      </c>
      <c r="K38" s="224"/>
    </row>
    <row r="39" spans="1:11" ht="58.5" customHeight="1">
      <c r="A39" s="252" t="s">
        <v>32</v>
      </c>
      <c r="B39" s="252" t="s">
        <v>63</v>
      </c>
      <c r="C39" s="252" t="s">
        <v>33</v>
      </c>
      <c r="D39" s="252"/>
      <c r="E39" s="253" t="s">
        <v>369</v>
      </c>
      <c r="F39" s="257" t="s">
        <v>309</v>
      </c>
      <c r="G39" s="257" t="s">
        <v>310</v>
      </c>
      <c r="H39" s="267" t="s">
        <v>311</v>
      </c>
      <c r="I39" s="267" t="s">
        <v>370</v>
      </c>
      <c r="J39" s="256" t="s">
        <v>371</v>
      </c>
      <c r="K39" s="256"/>
    </row>
    <row r="40" spans="1:11" ht="46.5" customHeight="1">
      <c r="A40" s="252" t="s">
        <v>32</v>
      </c>
      <c r="B40" s="252" t="s">
        <v>63</v>
      </c>
      <c r="C40" s="252" t="s">
        <v>143</v>
      </c>
      <c r="D40" s="252"/>
      <c r="E40" s="253" t="s">
        <v>372</v>
      </c>
      <c r="F40" s="257" t="s">
        <v>309</v>
      </c>
      <c r="G40" s="257" t="s">
        <v>310</v>
      </c>
      <c r="H40" s="267" t="s">
        <v>311</v>
      </c>
      <c r="I40" s="267" t="s">
        <v>373</v>
      </c>
      <c r="J40" s="256" t="s">
        <v>313</v>
      </c>
      <c r="K40" s="224"/>
    </row>
    <row r="41" spans="1:11" ht="25.5" customHeight="1">
      <c r="A41" s="252" t="s">
        <v>32</v>
      </c>
      <c r="B41" s="252" t="s">
        <v>63</v>
      </c>
      <c r="C41" s="252" t="s">
        <v>323</v>
      </c>
      <c r="D41" s="252"/>
      <c r="E41" s="253" t="s">
        <v>374</v>
      </c>
      <c r="F41" s="257" t="s">
        <v>309</v>
      </c>
      <c r="G41" s="257" t="s">
        <v>310</v>
      </c>
      <c r="H41" s="267" t="s">
        <v>311</v>
      </c>
      <c r="I41" s="267" t="s">
        <v>375</v>
      </c>
      <c r="J41" s="256" t="s">
        <v>313</v>
      </c>
      <c r="K41" s="224"/>
    </row>
    <row r="42" spans="1:11" ht="48.75" customHeight="1">
      <c r="A42" s="252" t="s">
        <v>32</v>
      </c>
      <c r="B42" s="252" t="s">
        <v>63</v>
      </c>
      <c r="C42" s="252" t="s">
        <v>21</v>
      </c>
      <c r="D42" s="252"/>
      <c r="E42" s="253" t="s">
        <v>376</v>
      </c>
      <c r="F42" s="257" t="s">
        <v>309</v>
      </c>
      <c r="G42" s="257" t="s">
        <v>310</v>
      </c>
      <c r="H42" s="267" t="s">
        <v>311</v>
      </c>
      <c r="I42" s="267" t="s">
        <v>377</v>
      </c>
      <c r="J42" s="256" t="s">
        <v>313</v>
      </c>
      <c r="K42" s="224"/>
    </row>
    <row r="43" spans="1:11" ht="108" customHeight="1">
      <c r="A43" s="252" t="s">
        <v>32</v>
      </c>
      <c r="B43" s="252" t="s">
        <v>63</v>
      </c>
      <c r="C43" s="252" t="s">
        <v>154</v>
      </c>
      <c r="D43" s="252"/>
      <c r="E43" s="253" t="s">
        <v>378</v>
      </c>
      <c r="F43" s="257" t="s">
        <v>211</v>
      </c>
      <c r="G43" s="257" t="s">
        <v>310</v>
      </c>
      <c r="H43" s="267" t="s">
        <v>311</v>
      </c>
      <c r="I43" s="267" t="s">
        <v>379</v>
      </c>
      <c r="J43" s="256" t="s">
        <v>313</v>
      </c>
      <c r="K43" s="224"/>
    </row>
    <row r="44" spans="1:11" ht="90.75" customHeight="1">
      <c r="A44" s="252" t="s">
        <v>32</v>
      </c>
      <c r="B44" s="252" t="s">
        <v>63</v>
      </c>
      <c r="C44" s="252" t="s">
        <v>71</v>
      </c>
      <c r="D44" s="252"/>
      <c r="E44" s="253" t="s">
        <v>380</v>
      </c>
      <c r="F44" s="257" t="s">
        <v>309</v>
      </c>
      <c r="G44" s="257" t="s">
        <v>310</v>
      </c>
      <c r="H44" s="267" t="s">
        <v>311</v>
      </c>
      <c r="I44" s="267" t="s">
        <v>381</v>
      </c>
      <c r="J44" s="256" t="s">
        <v>371</v>
      </c>
      <c r="K44" s="256"/>
    </row>
    <row r="45" spans="1:11" ht="47.25" customHeight="1">
      <c r="A45" s="252" t="s">
        <v>32</v>
      </c>
      <c r="B45" s="252" t="s">
        <v>63</v>
      </c>
      <c r="C45" s="252" t="s">
        <v>70</v>
      </c>
      <c r="D45" s="252"/>
      <c r="E45" s="253" t="s">
        <v>382</v>
      </c>
      <c r="F45" s="254"/>
      <c r="G45" s="254"/>
      <c r="H45" s="268" t="s">
        <v>311</v>
      </c>
      <c r="I45" s="267" t="s">
        <v>383</v>
      </c>
      <c r="J45" s="256"/>
      <c r="K45" s="256"/>
    </row>
    <row r="46" spans="1:11" ht="88.5" customHeight="1">
      <c r="A46" s="252" t="s">
        <v>32</v>
      </c>
      <c r="B46" s="252" t="s">
        <v>63</v>
      </c>
      <c r="C46" s="252" t="s">
        <v>70</v>
      </c>
      <c r="D46" s="252" t="s">
        <v>32</v>
      </c>
      <c r="E46" s="253" t="s">
        <v>384</v>
      </c>
      <c r="F46" s="257" t="s">
        <v>385</v>
      </c>
      <c r="G46" s="269" t="s">
        <v>386</v>
      </c>
      <c r="H46" s="268" t="s">
        <v>311</v>
      </c>
      <c r="I46" s="267" t="s">
        <v>387</v>
      </c>
      <c r="J46" s="256" t="s">
        <v>371</v>
      </c>
      <c r="K46" s="256"/>
    </row>
    <row r="47" spans="1:11" ht="37.5" customHeight="1">
      <c r="A47" s="252" t="s">
        <v>32</v>
      </c>
      <c r="B47" s="252" t="s">
        <v>63</v>
      </c>
      <c r="C47" s="252" t="s">
        <v>70</v>
      </c>
      <c r="D47" s="252" t="s">
        <v>22</v>
      </c>
      <c r="E47" s="253" t="s">
        <v>388</v>
      </c>
      <c r="F47" s="257" t="s">
        <v>385</v>
      </c>
      <c r="G47" s="269" t="s">
        <v>389</v>
      </c>
      <c r="H47" s="268" t="s">
        <v>311</v>
      </c>
      <c r="I47" s="267" t="s">
        <v>390</v>
      </c>
      <c r="J47" s="256" t="s">
        <v>371</v>
      </c>
      <c r="K47" s="256"/>
    </row>
    <row r="48" spans="1:11" ht="75" customHeight="1">
      <c r="A48" s="252" t="s">
        <v>32</v>
      </c>
      <c r="B48" s="252" t="s">
        <v>63</v>
      </c>
      <c r="C48" s="252" t="s">
        <v>344</v>
      </c>
      <c r="D48" s="252"/>
      <c r="E48" s="252" t="s">
        <v>391</v>
      </c>
      <c r="F48" s="253" t="s">
        <v>385</v>
      </c>
      <c r="G48" s="254" t="s">
        <v>392</v>
      </c>
      <c r="H48" s="254" t="s">
        <v>311</v>
      </c>
      <c r="I48" s="268" t="s">
        <v>393</v>
      </c>
      <c r="J48" s="267" t="s">
        <v>371</v>
      </c>
      <c r="K48" s="256"/>
    </row>
    <row r="49" spans="1:11" ht="88.5" customHeight="1">
      <c r="A49" s="252" t="s">
        <v>32</v>
      </c>
      <c r="B49" s="252" t="s">
        <v>63</v>
      </c>
      <c r="C49" s="252" t="s">
        <v>347</v>
      </c>
      <c r="D49" s="252"/>
      <c r="E49" s="253" t="s">
        <v>394</v>
      </c>
      <c r="F49" s="257" t="s">
        <v>385</v>
      </c>
      <c r="G49" s="269" t="s">
        <v>339</v>
      </c>
      <c r="H49" s="268" t="s">
        <v>311</v>
      </c>
      <c r="I49" s="267" t="s">
        <v>395</v>
      </c>
      <c r="J49" s="256" t="s">
        <v>371</v>
      </c>
      <c r="K49" s="256"/>
    </row>
    <row r="50" spans="1:11" ht="37.5" customHeight="1">
      <c r="A50" s="252"/>
      <c r="B50" s="252" t="s">
        <v>63</v>
      </c>
      <c r="C50" s="252" t="s">
        <v>354</v>
      </c>
      <c r="D50" s="252"/>
      <c r="E50" s="253" t="s">
        <v>396</v>
      </c>
      <c r="F50" s="257"/>
      <c r="G50" s="269"/>
      <c r="H50" s="268"/>
      <c r="I50" s="267"/>
      <c r="J50" s="256"/>
      <c r="K50" s="256"/>
    </row>
    <row r="51" spans="1:11" ht="99.75" customHeight="1">
      <c r="A51" s="252" t="s">
        <v>32</v>
      </c>
      <c r="B51" s="252" t="s">
        <v>63</v>
      </c>
      <c r="C51" s="252" t="s">
        <v>354</v>
      </c>
      <c r="D51" s="252" t="s">
        <v>32</v>
      </c>
      <c r="E51" s="252" t="s">
        <v>397</v>
      </c>
      <c r="F51" s="253" t="s">
        <v>309</v>
      </c>
      <c r="G51" s="254" t="s">
        <v>310</v>
      </c>
      <c r="H51" s="254" t="s">
        <v>311</v>
      </c>
      <c r="I51" s="268" t="s">
        <v>398</v>
      </c>
      <c r="J51" s="267" t="s">
        <v>313</v>
      </c>
      <c r="K51" s="256"/>
    </row>
    <row r="52" spans="1:11" ht="139.5" customHeight="1">
      <c r="A52" s="252" t="s">
        <v>32</v>
      </c>
      <c r="B52" s="252" t="s">
        <v>63</v>
      </c>
      <c r="C52" s="252" t="s">
        <v>354</v>
      </c>
      <c r="D52" s="252" t="s">
        <v>22</v>
      </c>
      <c r="E52" s="253" t="s">
        <v>399</v>
      </c>
      <c r="F52" s="257" t="s">
        <v>309</v>
      </c>
      <c r="G52" s="269" t="s">
        <v>400</v>
      </c>
      <c r="H52" s="268" t="s">
        <v>311</v>
      </c>
      <c r="I52" s="267" t="s">
        <v>401</v>
      </c>
      <c r="J52" s="256" t="s">
        <v>313</v>
      </c>
      <c r="K52" s="256"/>
    </row>
    <row r="53" spans="1:11" ht="168" customHeight="1">
      <c r="A53" s="252" t="s">
        <v>32</v>
      </c>
      <c r="B53" s="252" t="s">
        <v>63</v>
      </c>
      <c r="C53" s="252" t="s">
        <v>354</v>
      </c>
      <c r="D53" s="252" t="s">
        <v>65</v>
      </c>
      <c r="E53" s="253" t="s">
        <v>402</v>
      </c>
      <c r="F53" s="257" t="s">
        <v>309</v>
      </c>
      <c r="G53" s="269" t="s">
        <v>310</v>
      </c>
      <c r="H53" s="268" t="s">
        <v>311</v>
      </c>
      <c r="I53" s="267" t="s">
        <v>403</v>
      </c>
      <c r="J53" s="256" t="s">
        <v>313</v>
      </c>
      <c r="K53" s="256"/>
    </row>
    <row r="54" spans="1:11" ht="145.5" customHeight="1">
      <c r="A54" s="252" t="s">
        <v>32</v>
      </c>
      <c r="B54" s="252" t="s">
        <v>63</v>
      </c>
      <c r="C54" s="252" t="s">
        <v>404</v>
      </c>
      <c r="D54" s="252"/>
      <c r="E54" s="252" t="s">
        <v>405</v>
      </c>
      <c r="F54" s="253"/>
      <c r="G54" s="254"/>
      <c r="H54" s="254"/>
      <c r="I54" s="268" t="s">
        <v>406</v>
      </c>
      <c r="J54" s="267"/>
      <c r="K54" s="256"/>
    </row>
    <row r="55" spans="1:11" ht="88.5" customHeight="1">
      <c r="A55" s="252" t="s">
        <v>32</v>
      </c>
      <c r="B55" s="252" t="s">
        <v>63</v>
      </c>
      <c r="C55" s="252" t="s">
        <v>404</v>
      </c>
      <c r="D55" s="252" t="s">
        <v>32</v>
      </c>
      <c r="E55" s="253" t="s">
        <v>407</v>
      </c>
      <c r="F55" s="257" t="s">
        <v>309</v>
      </c>
      <c r="G55" s="269" t="s">
        <v>310</v>
      </c>
      <c r="H55" s="268" t="s">
        <v>311</v>
      </c>
      <c r="I55" s="267" t="s">
        <v>359</v>
      </c>
      <c r="J55" s="256" t="s">
        <v>313</v>
      </c>
      <c r="K55" s="256"/>
    </row>
    <row r="56" spans="1:11" ht="37.5" customHeight="1">
      <c r="A56" s="252" t="s">
        <v>32</v>
      </c>
      <c r="B56" s="252" t="s">
        <v>63</v>
      </c>
      <c r="C56" s="252" t="s">
        <v>404</v>
      </c>
      <c r="D56" s="252" t="s">
        <v>22</v>
      </c>
      <c r="E56" s="253" t="s">
        <v>408</v>
      </c>
      <c r="F56" s="257" t="s">
        <v>309</v>
      </c>
      <c r="G56" s="269" t="s">
        <v>325</v>
      </c>
      <c r="H56" s="268" t="s">
        <v>311</v>
      </c>
      <c r="I56" s="267" t="s">
        <v>409</v>
      </c>
      <c r="J56" s="256" t="s">
        <v>313</v>
      </c>
      <c r="K56" s="256"/>
    </row>
    <row r="57" spans="1:11" ht="31.5">
      <c r="A57" s="251" t="s">
        <v>32</v>
      </c>
      <c r="B57" s="251" t="s">
        <v>30</v>
      </c>
      <c r="C57" s="251"/>
      <c r="D57" s="251"/>
      <c r="E57" s="265" t="s">
        <v>81</v>
      </c>
      <c r="F57" s="272"/>
      <c r="G57" s="272"/>
      <c r="H57" s="273"/>
      <c r="I57" s="272"/>
      <c r="J57" s="274"/>
      <c r="K57" s="266"/>
    </row>
    <row r="58" spans="1:11" ht="126">
      <c r="A58" s="252" t="s">
        <v>32</v>
      </c>
      <c r="B58" s="252" t="s">
        <v>30</v>
      </c>
      <c r="C58" s="252" t="s">
        <v>32</v>
      </c>
      <c r="D58" s="252"/>
      <c r="E58" s="271" t="s">
        <v>410</v>
      </c>
      <c r="F58" s="267" t="s">
        <v>411</v>
      </c>
      <c r="G58" s="270" t="s">
        <v>310</v>
      </c>
      <c r="H58" s="268" t="s">
        <v>315</v>
      </c>
      <c r="I58" s="267" t="s">
        <v>412</v>
      </c>
      <c r="J58" s="256" t="s">
        <v>313</v>
      </c>
      <c r="K58" s="224"/>
    </row>
    <row r="59" spans="1:11" ht="110.25">
      <c r="A59" s="252" t="s">
        <v>32</v>
      </c>
      <c r="B59" s="252" t="s">
        <v>30</v>
      </c>
      <c r="C59" s="252" t="s">
        <v>22</v>
      </c>
      <c r="D59" s="252"/>
      <c r="E59" s="271" t="s">
        <v>89</v>
      </c>
      <c r="F59" s="267" t="s">
        <v>309</v>
      </c>
      <c r="G59" s="270" t="s">
        <v>310</v>
      </c>
      <c r="H59" s="268" t="s">
        <v>315</v>
      </c>
      <c r="I59" s="267" t="s">
        <v>413</v>
      </c>
      <c r="J59" s="256" t="s">
        <v>313</v>
      </c>
      <c r="K59" s="224"/>
    </row>
    <row r="60" spans="1:11" ht="110.25">
      <c r="A60" s="252" t="s">
        <v>32</v>
      </c>
      <c r="B60" s="252" t="s">
        <v>30</v>
      </c>
      <c r="C60" s="252" t="s">
        <v>65</v>
      </c>
      <c r="D60" s="252"/>
      <c r="E60" s="271" t="s">
        <v>86</v>
      </c>
      <c r="F60" s="267" t="s">
        <v>411</v>
      </c>
      <c r="G60" s="270" t="s">
        <v>310</v>
      </c>
      <c r="H60" s="268" t="s">
        <v>315</v>
      </c>
      <c r="I60" s="267" t="s">
        <v>414</v>
      </c>
      <c r="J60" s="256" t="s">
        <v>313</v>
      </c>
      <c r="K60" s="224"/>
    </row>
    <row r="61" spans="1:11" ht="126">
      <c r="A61" s="252" t="s">
        <v>32</v>
      </c>
      <c r="B61" s="252" t="s">
        <v>30</v>
      </c>
      <c r="C61" s="252" t="s">
        <v>33</v>
      </c>
      <c r="D61" s="252"/>
      <c r="E61" s="271" t="s">
        <v>415</v>
      </c>
      <c r="F61" s="267" t="s">
        <v>416</v>
      </c>
      <c r="G61" s="270" t="s">
        <v>310</v>
      </c>
      <c r="H61" s="268" t="s">
        <v>315</v>
      </c>
      <c r="I61" s="267" t="s">
        <v>417</v>
      </c>
      <c r="J61" s="256" t="s">
        <v>313</v>
      </c>
      <c r="K61" s="224"/>
    </row>
    <row r="62" spans="1:11" ht="126">
      <c r="A62" s="252" t="s">
        <v>32</v>
      </c>
      <c r="B62" s="252" t="s">
        <v>30</v>
      </c>
      <c r="C62" s="252" t="s">
        <v>143</v>
      </c>
      <c r="D62" s="252"/>
      <c r="E62" s="271" t="s">
        <v>418</v>
      </c>
      <c r="F62" s="267"/>
      <c r="G62" s="270"/>
      <c r="H62" s="268"/>
      <c r="I62" s="267" t="s">
        <v>417</v>
      </c>
      <c r="J62" s="256"/>
      <c r="K62" s="224"/>
    </row>
    <row r="63" spans="1:11" ht="78.75">
      <c r="A63" s="252" t="s">
        <v>32</v>
      </c>
      <c r="B63" s="252" t="s">
        <v>30</v>
      </c>
      <c r="C63" s="252" t="s">
        <v>143</v>
      </c>
      <c r="D63" s="252" t="s">
        <v>32</v>
      </c>
      <c r="E63" s="271" t="s">
        <v>419</v>
      </c>
      <c r="F63" s="267" t="s">
        <v>416</v>
      </c>
      <c r="G63" s="270" t="s">
        <v>310</v>
      </c>
      <c r="H63" s="268" t="s">
        <v>311</v>
      </c>
      <c r="I63" s="267" t="s">
        <v>420</v>
      </c>
      <c r="J63" s="256" t="s">
        <v>313</v>
      </c>
      <c r="K63" s="224"/>
    </row>
    <row r="64" spans="1:11" ht="110.25">
      <c r="A64" s="252" t="s">
        <v>32</v>
      </c>
      <c r="B64" s="252" t="s">
        <v>30</v>
      </c>
      <c r="C64" s="252" t="s">
        <v>143</v>
      </c>
      <c r="D64" s="252" t="s">
        <v>22</v>
      </c>
      <c r="E64" s="271" t="s">
        <v>421</v>
      </c>
      <c r="F64" s="267" t="s">
        <v>416</v>
      </c>
      <c r="G64" s="270" t="s">
        <v>310</v>
      </c>
      <c r="H64" s="268" t="s">
        <v>311</v>
      </c>
      <c r="I64" s="267" t="s">
        <v>422</v>
      </c>
      <c r="J64" s="256" t="s">
        <v>313</v>
      </c>
      <c r="K64" s="224"/>
    </row>
    <row r="65" spans="1:11" ht="78.75">
      <c r="A65" s="252" t="s">
        <v>32</v>
      </c>
      <c r="B65" s="252" t="s">
        <v>30</v>
      </c>
      <c r="C65" s="252" t="s">
        <v>143</v>
      </c>
      <c r="D65" s="252" t="s">
        <v>65</v>
      </c>
      <c r="E65" s="271" t="s">
        <v>423</v>
      </c>
      <c r="F65" s="267" t="s">
        <v>416</v>
      </c>
      <c r="G65" s="270" t="s">
        <v>424</v>
      </c>
      <c r="H65" s="268" t="s">
        <v>311</v>
      </c>
      <c r="I65" s="267" t="s">
        <v>425</v>
      </c>
      <c r="J65" s="256" t="s">
        <v>313</v>
      </c>
      <c r="K65" s="224"/>
    </row>
    <row r="66" spans="1:11" ht="94.5">
      <c r="A66" s="252" t="s">
        <v>32</v>
      </c>
      <c r="B66" s="252" t="s">
        <v>30</v>
      </c>
      <c r="C66" s="252" t="s">
        <v>143</v>
      </c>
      <c r="D66" s="252" t="s">
        <v>33</v>
      </c>
      <c r="E66" s="271" t="s">
        <v>426</v>
      </c>
      <c r="F66" s="267" t="s">
        <v>416</v>
      </c>
      <c r="G66" s="270" t="s">
        <v>424</v>
      </c>
      <c r="H66" s="268" t="s">
        <v>311</v>
      </c>
      <c r="I66" s="267" t="s">
        <v>425</v>
      </c>
      <c r="J66" s="256" t="s">
        <v>313</v>
      </c>
      <c r="K66" s="224"/>
    </row>
    <row r="67" spans="1:11" ht="94.5">
      <c r="A67" s="252" t="s">
        <v>32</v>
      </c>
      <c r="B67" s="252" t="s">
        <v>30</v>
      </c>
      <c r="C67" s="252" t="s">
        <v>323</v>
      </c>
      <c r="D67" s="252"/>
      <c r="E67" s="271" t="s">
        <v>427</v>
      </c>
      <c r="F67" s="267" t="s">
        <v>416</v>
      </c>
      <c r="G67" s="270" t="s">
        <v>424</v>
      </c>
      <c r="H67" s="268" t="s">
        <v>311</v>
      </c>
      <c r="I67" s="267" t="s">
        <v>428</v>
      </c>
      <c r="J67" s="256"/>
      <c r="K67" s="256"/>
    </row>
    <row r="68" spans="1:11" ht="141.75">
      <c r="A68" s="252" t="s">
        <v>32</v>
      </c>
      <c r="B68" s="252" t="s">
        <v>30</v>
      </c>
      <c r="C68" s="252" t="s">
        <v>21</v>
      </c>
      <c r="D68" s="252"/>
      <c r="E68" s="271" t="s">
        <v>429</v>
      </c>
      <c r="F68" s="267" t="s">
        <v>416</v>
      </c>
      <c r="G68" s="270" t="s">
        <v>424</v>
      </c>
      <c r="H68" s="268" t="s">
        <v>311</v>
      </c>
      <c r="I68" s="267" t="s">
        <v>377</v>
      </c>
      <c r="J68" s="256" t="s">
        <v>507</v>
      </c>
      <c r="K68" s="256"/>
    </row>
    <row r="69" spans="1:11" ht="63">
      <c r="A69" s="275" t="s">
        <v>32</v>
      </c>
      <c r="B69" s="275" t="s">
        <v>30</v>
      </c>
      <c r="C69" s="275" t="s">
        <v>154</v>
      </c>
      <c r="D69" s="275"/>
      <c r="E69" s="271" t="s">
        <v>506</v>
      </c>
      <c r="F69" s="267" t="s">
        <v>430</v>
      </c>
      <c r="G69" s="270"/>
      <c r="H69" s="270"/>
      <c r="I69" s="257"/>
      <c r="J69" s="256"/>
      <c r="K69" s="224"/>
    </row>
    <row r="70" spans="1:11" ht="47.25">
      <c r="A70" s="275"/>
      <c r="B70" s="275" t="s">
        <v>30</v>
      </c>
      <c r="C70" s="275" t="s">
        <v>154</v>
      </c>
      <c r="D70" s="275" t="s">
        <v>31</v>
      </c>
      <c r="E70" s="271" t="s">
        <v>431</v>
      </c>
      <c r="F70" s="267" t="s">
        <v>430</v>
      </c>
      <c r="G70" s="270" t="s">
        <v>400</v>
      </c>
      <c r="H70" s="276">
        <v>2016</v>
      </c>
      <c r="I70" s="267" t="s">
        <v>432</v>
      </c>
      <c r="J70" s="256" t="s">
        <v>313</v>
      </c>
      <c r="K70" s="224"/>
    </row>
    <row r="71" spans="1:11" ht="78.75">
      <c r="A71" s="252" t="s">
        <v>32</v>
      </c>
      <c r="B71" s="252" t="s">
        <v>30</v>
      </c>
      <c r="C71" s="252" t="s">
        <v>71</v>
      </c>
      <c r="D71" s="252"/>
      <c r="E71" s="271" t="s">
        <v>433</v>
      </c>
      <c r="F71" s="267" t="s">
        <v>416</v>
      </c>
      <c r="G71" s="276" t="s">
        <v>434</v>
      </c>
      <c r="H71" s="268" t="s">
        <v>311</v>
      </c>
      <c r="I71" s="267" t="s">
        <v>435</v>
      </c>
      <c r="J71" s="256" t="s">
        <v>313</v>
      </c>
      <c r="K71" s="257"/>
    </row>
    <row r="72" spans="1:11" ht="110.25">
      <c r="A72" s="252" t="s">
        <v>32</v>
      </c>
      <c r="B72" s="252" t="s">
        <v>30</v>
      </c>
      <c r="C72" s="252" t="s">
        <v>70</v>
      </c>
      <c r="D72" s="252"/>
      <c r="E72" s="271" t="s">
        <v>436</v>
      </c>
      <c r="F72" s="267"/>
      <c r="G72" s="276"/>
      <c r="H72" s="277"/>
      <c r="I72" s="267"/>
      <c r="J72" s="273"/>
      <c r="K72" s="257"/>
    </row>
    <row r="73" spans="1:11" ht="110.25">
      <c r="A73" s="252" t="s">
        <v>32</v>
      </c>
      <c r="B73" s="252" t="s">
        <v>30</v>
      </c>
      <c r="C73" s="252" t="s">
        <v>70</v>
      </c>
      <c r="D73" s="252" t="s">
        <v>32</v>
      </c>
      <c r="E73" s="271" t="s">
        <v>437</v>
      </c>
      <c r="F73" s="267" t="s">
        <v>416</v>
      </c>
      <c r="G73" s="276" t="s">
        <v>434</v>
      </c>
      <c r="H73" s="268" t="s">
        <v>315</v>
      </c>
      <c r="I73" s="271" t="s">
        <v>438</v>
      </c>
      <c r="J73" s="257" t="s">
        <v>371</v>
      </c>
      <c r="K73" s="257"/>
    </row>
    <row r="74" spans="1:11" ht="220.5">
      <c r="A74" s="275" t="s">
        <v>32</v>
      </c>
      <c r="B74" s="275" t="s">
        <v>30</v>
      </c>
      <c r="C74" s="275" t="s">
        <v>70</v>
      </c>
      <c r="D74" s="275" t="s">
        <v>22</v>
      </c>
      <c r="E74" s="253" t="s">
        <v>439</v>
      </c>
      <c r="F74" s="257" t="s">
        <v>416</v>
      </c>
      <c r="G74" s="276" t="s">
        <v>434</v>
      </c>
      <c r="H74" s="270" t="s">
        <v>440</v>
      </c>
      <c r="I74" s="267" t="s">
        <v>395</v>
      </c>
      <c r="J74" s="257" t="s">
        <v>371</v>
      </c>
      <c r="K74" s="257"/>
    </row>
    <row r="75" spans="1:11" ht="47.25">
      <c r="A75" s="252" t="s">
        <v>32</v>
      </c>
      <c r="B75" s="252" t="s">
        <v>30</v>
      </c>
      <c r="C75" s="252" t="s">
        <v>344</v>
      </c>
      <c r="D75" s="252"/>
      <c r="E75" s="271" t="s">
        <v>441</v>
      </c>
      <c r="F75" s="267"/>
      <c r="G75" s="276"/>
      <c r="H75" s="268"/>
      <c r="I75" s="267"/>
      <c r="J75" s="257"/>
      <c r="K75" s="257"/>
    </row>
    <row r="76" spans="1:11" ht="78.75">
      <c r="A76" s="252" t="s">
        <v>32</v>
      </c>
      <c r="B76" s="252" t="s">
        <v>30</v>
      </c>
      <c r="C76" s="252" t="s">
        <v>344</v>
      </c>
      <c r="D76" s="252" t="s">
        <v>32</v>
      </c>
      <c r="E76" s="271" t="s">
        <v>442</v>
      </c>
      <c r="F76" s="267" t="s">
        <v>443</v>
      </c>
      <c r="G76" s="276" t="s">
        <v>434</v>
      </c>
      <c r="H76" s="268" t="s">
        <v>440</v>
      </c>
      <c r="I76" s="267" t="s">
        <v>444</v>
      </c>
      <c r="J76" s="257" t="s">
        <v>445</v>
      </c>
      <c r="K76" s="257"/>
    </row>
    <row r="77" spans="1:11" ht="63">
      <c r="A77" s="252" t="s">
        <v>32</v>
      </c>
      <c r="B77" s="252" t="s">
        <v>30</v>
      </c>
      <c r="C77" s="252" t="s">
        <v>347</v>
      </c>
      <c r="D77" s="252"/>
      <c r="E77" s="271" t="s">
        <v>446</v>
      </c>
      <c r="F77" s="267"/>
      <c r="G77" s="278"/>
      <c r="H77" s="268"/>
      <c r="I77" s="267"/>
      <c r="J77" s="257"/>
      <c r="K77" s="224"/>
    </row>
    <row r="78" spans="1:11" ht="110.25">
      <c r="A78" s="252" t="s">
        <v>32</v>
      </c>
      <c r="B78" s="252" t="s">
        <v>30</v>
      </c>
      <c r="C78" s="252" t="s">
        <v>347</v>
      </c>
      <c r="D78" s="252" t="s">
        <v>32</v>
      </c>
      <c r="E78" s="271" t="s">
        <v>447</v>
      </c>
      <c r="F78" s="267" t="s">
        <v>448</v>
      </c>
      <c r="G78" s="270" t="s">
        <v>350</v>
      </c>
      <c r="H78" s="267" t="s">
        <v>449</v>
      </c>
      <c r="I78" s="267" t="s">
        <v>450</v>
      </c>
      <c r="J78" s="256" t="s">
        <v>451</v>
      </c>
      <c r="K78" s="224"/>
    </row>
    <row r="79" spans="1:11" ht="63">
      <c r="A79" s="252" t="s">
        <v>32</v>
      </c>
      <c r="B79" s="252" t="s">
        <v>30</v>
      </c>
      <c r="C79" s="252" t="s">
        <v>354</v>
      </c>
      <c r="D79" s="252"/>
      <c r="E79" s="267" t="s">
        <v>452</v>
      </c>
      <c r="F79" s="267" t="s">
        <v>453</v>
      </c>
      <c r="G79" s="270" t="s">
        <v>454</v>
      </c>
      <c r="H79" s="268" t="s">
        <v>311</v>
      </c>
      <c r="I79" s="267" t="s">
        <v>393</v>
      </c>
      <c r="J79" s="256" t="s">
        <v>371</v>
      </c>
      <c r="K79" s="224"/>
    </row>
    <row r="80" spans="1:11" ht="63">
      <c r="A80" s="252" t="s">
        <v>32</v>
      </c>
      <c r="B80" s="252" t="s">
        <v>30</v>
      </c>
      <c r="C80" s="252" t="s">
        <v>404</v>
      </c>
      <c r="D80" s="252"/>
      <c r="E80" s="271" t="s">
        <v>455</v>
      </c>
      <c r="F80" s="268"/>
      <c r="G80" s="270"/>
      <c r="H80" s="268"/>
      <c r="I80" s="268"/>
      <c r="J80" s="256"/>
      <c r="K80" s="224"/>
    </row>
    <row r="81" spans="1:11" ht="110.25">
      <c r="A81" s="252" t="s">
        <v>32</v>
      </c>
      <c r="B81" s="252" t="s">
        <v>30</v>
      </c>
      <c r="C81" s="252" t="s">
        <v>404</v>
      </c>
      <c r="D81" s="252" t="s">
        <v>32</v>
      </c>
      <c r="E81" s="271" t="s">
        <v>456</v>
      </c>
      <c r="F81" s="267" t="s">
        <v>443</v>
      </c>
      <c r="G81" s="270" t="s">
        <v>457</v>
      </c>
      <c r="H81" s="268" t="s">
        <v>311</v>
      </c>
      <c r="I81" s="267" t="s">
        <v>458</v>
      </c>
      <c r="J81" s="256" t="s">
        <v>371</v>
      </c>
      <c r="K81" s="224"/>
    </row>
    <row r="82" spans="1:11" ht="220.5">
      <c r="A82" s="252" t="s">
        <v>32</v>
      </c>
      <c r="B82" s="252" t="s">
        <v>30</v>
      </c>
      <c r="C82" s="252" t="s">
        <v>404</v>
      </c>
      <c r="D82" s="252" t="s">
        <v>22</v>
      </c>
      <c r="E82" s="271" t="s">
        <v>459</v>
      </c>
      <c r="F82" s="267" t="s">
        <v>416</v>
      </c>
      <c r="G82" s="270" t="s">
        <v>310</v>
      </c>
      <c r="H82" s="268" t="s">
        <v>315</v>
      </c>
      <c r="I82" s="267" t="s">
        <v>460</v>
      </c>
      <c r="J82" s="256" t="s">
        <v>313</v>
      </c>
      <c r="K82" s="224"/>
    </row>
    <row r="83" spans="1:11" ht="157.5">
      <c r="A83" s="252" t="s">
        <v>32</v>
      </c>
      <c r="B83" s="252" t="s">
        <v>30</v>
      </c>
      <c r="C83" s="252" t="s">
        <v>404</v>
      </c>
      <c r="D83" s="252" t="s">
        <v>65</v>
      </c>
      <c r="E83" s="271" t="s">
        <v>461</v>
      </c>
      <c r="F83" s="267" t="s">
        <v>416</v>
      </c>
      <c r="G83" s="270"/>
      <c r="H83" s="268" t="s">
        <v>311</v>
      </c>
      <c r="I83" s="267" t="s">
        <v>462</v>
      </c>
      <c r="J83" s="256" t="s">
        <v>313</v>
      </c>
      <c r="K83" s="224"/>
    </row>
    <row r="84" spans="1:11" ht="78.75">
      <c r="A84" s="252" t="s">
        <v>32</v>
      </c>
      <c r="B84" s="252" t="s">
        <v>30</v>
      </c>
      <c r="C84" s="252" t="s">
        <v>463</v>
      </c>
      <c r="D84" s="252"/>
      <c r="E84" s="271" t="s">
        <v>464</v>
      </c>
      <c r="F84" s="268"/>
      <c r="G84" s="257"/>
      <c r="H84" s="268"/>
      <c r="I84" s="268"/>
      <c r="J84" s="256"/>
      <c r="K84" s="224"/>
    </row>
    <row r="85" spans="1:11" ht="110.25">
      <c r="A85" s="252" t="s">
        <v>32</v>
      </c>
      <c r="B85" s="252" t="s">
        <v>30</v>
      </c>
      <c r="C85" s="252" t="s">
        <v>463</v>
      </c>
      <c r="D85" s="252" t="s">
        <v>32</v>
      </c>
      <c r="E85" s="271" t="s">
        <v>465</v>
      </c>
      <c r="F85" s="267" t="s">
        <v>466</v>
      </c>
      <c r="G85" s="257" t="s">
        <v>310</v>
      </c>
      <c r="H85" s="268" t="s">
        <v>315</v>
      </c>
      <c r="I85" s="267" t="s">
        <v>406</v>
      </c>
      <c r="J85" s="256" t="s">
        <v>371</v>
      </c>
      <c r="K85" s="224"/>
    </row>
    <row r="86" spans="1:11" ht="94.5">
      <c r="A86" s="252" t="s">
        <v>32</v>
      </c>
      <c r="B86" s="252" t="s">
        <v>30</v>
      </c>
      <c r="C86" s="252" t="s">
        <v>463</v>
      </c>
      <c r="D86" s="252" t="s">
        <v>22</v>
      </c>
      <c r="E86" s="271" t="s">
        <v>467</v>
      </c>
      <c r="F86" s="267" t="s">
        <v>468</v>
      </c>
      <c r="G86" s="270" t="s">
        <v>310</v>
      </c>
      <c r="H86" s="268" t="s">
        <v>311</v>
      </c>
      <c r="I86" s="267" t="s">
        <v>359</v>
      </c>
      <c r="J86" s="256" t="s">
        <v>445</v>
      </c>
      <c r="K86" s="224"/>
    </row>
    <row r="87" spans="1:11" ht="252">
      <c r="A87" s="252" t="s">
        <v>32</v>
      </c>
      <c r="B87" s="252" t="s">
        <v>30</v>
      </c>
      <c r="C87" s="252" t="s">
        <v>463</v>
      </c>
      <c r="D87" s="252" t="s">
        <v>65</v>
      </c>
      <c r="E87" s="271" t="s">
        <v>469</v>
      </c>
      <c r="F87" s="267" t="s">
        <v>468</v>
      </c>
      <c r="G87" s="270"/>
      <c r="H87" s="268" t="s">
        <v>311</v>
      </c>
      <c r="I87" s="271" t="s">
        <v>470</v>
      </c>
      <c r="J87" s="256" t="s">
        <v>445</v>
      </c>
      <c r="K87" s="224"/>
    </row>
    <row r="88" spans="1:11" ht="47.25">
      <c r="A88" s="251" t="s">
        <v>32</v>
      </c>
      <c r="B88" s="251" t="s">
        <v>91</v>
      </c>
      <c r="C88" s="251"/>
      <c r="D88" s="251"/>
      <c r="E88" s="279" t="s">
        <v>90</v>
      </c>
      <c r="F88" s="280"/>
      <c r="G88" s="272"/>
      <c r="H88" s="257"/>
      <c r="I88" s="279"/>
      <c r="J88" s="281"/>
      <c r="K88" s="280"/>
    </row>
    <row r="89" spans="1:11" ht="141.75">
      <c r="A89" s="252" t="s">
        <v>32</v>
      </c>
      <c r="B89" s="252" t="s">
        <v>91</v>
      </c>
      <c r="C89" s="252" t="s">
        <v>32</v>
      </c>
      <c r="D89" s="252"/>
      <c r="E89" s="271" t="s">
        <v>92</v>
      </c>
      <c r="F89" s="267" t="s">
        <v>211</v>
      </c>
      <c r="G89" s="270" t="s">
        <v>310</v>
      </c>
      <c r="H89" s="268" t="s">
        <v>311</v>
      </c>
      <c r="I89" s="271" t="s">
        <v>471</v>
      </c>
      <c r="J89" s="282" t="s">
        <v>445</v>
      </c>
      <c r="K89" s="192"/>
    </row>
    <row r="90" spans="1:11" ht="110.25">
      <c r="A90" s="252" t="s">
        <v>32</v>
      </c>
      <c r="B90" s="252" t="s">
        <v>91</v>
      </c>
      <c r="C90" s="252" t="s">
        <v>22</v>
      </c>
      <c r="D90" s="252"/>
      <c r="E90" s="271" t="s">
        <v>93</v>
      </c>
      <c r="F90" s="267" t="s">
        <v>211</v>
      </c>
      <c r="G90" s="270" t="s">
        <v>310</v>
      </c>
      <c r="H90" s="268" t="s">
        <v>311</v>
      </c>
      <c r="I90" s="271" t="s">
        <v>472</v>
      </c>
      <c r="J90" s="282" t="s">
        <v>445</v>
      </c>
      <c r="K90" s="192"/>
    </row>
    <row r="91" spans="1:11" ht="63">
      <c r="A91" s="252" t="s">
        <v>32</v>
      </c>
      <c r="B91" s="252" t="s">
        <v>91</v>
      </c>
      <c r="C91" s="252" t="s">
        <v>65</v>
      </c>
      <c r="D91" s="252"/>
      <c r="E91" s="271" t="s">
        <v>473</v>
      </c>
      <c r="F91" s="283"/>
      <c r="G91" s="270" t="s">
        <v>310</v>
      </c>
      <c r="H91" s="284" t="s">
        <v>311</v>
      </c>
      <c r="I91" s="271" t="s">
        <v>474</v>
      </c>
      <c r="J91" s="282" t="s">
        <v>445</v>
      </c>
      <c r="K91" s="192"/>
    </row>
    <row r="92" spans="1:11" ht="94.5">
      <c r="A92" s="252" t="s">
        <v>32</v>
      </c>
      <c r="B92" s="252" t="s">
        <v>91</v>
      </c>
      <c r="C92" s="252" t="s">
        <v>33</v>
      </c>
      <c r="D92" s="252"/>
      <c r="E92" s="271" t="s">
        <v>475</v>
      </c>
      <c r="F92" s="267" t="s">
        <v>211</v>
      </c>
      <c r="G92" s="270" t="s">
        <v>310</v>
      </c>
      <c r="H92" s="284" t="s">
        <v>315</v>
      </c>
      <c r="I92" s="271" t="s">
        <v>476</v>
      </c>
      <c r="J92" s="282" t="s">
        <v>445</v>
      </c>
      <c r="K92" s="192"/>
    </row>
    <row r="93" spans="1:11" ht="94.5">
      <c r="A93" s="252" t="s">
        <v>32</v>
      </c>
      <c r="B93" s="252" t="s">
        <v>91</v>
      </c>
      <c r="C93" s="252" t="s">
        <v>143</v>
      </c>
      <c r="D93" s="252"/>
      <c r="E93" s="271" t="s">
        <v>477</v>
      </c>
      <c r="F93" s="267" t="s">
        <v>211</v>
      </c>
      <c r="G93" s="270" t="s">
        <v>310</v>
      </c>
      <c r="H93" s="284" t="s">
        <v>315</v>
      </c>
      <c r="I93" s="271" t="s">
        <v>476</v>
      </c>
      <c r="J93" s="282" t="s">
        <v>445</v>
      </c>
      <c r="K93" s="192"/>
    </row>
    <row r="94" spans="1:11" ht="110.25">
      <c r="A94" s="275" t="s">
        <v>32</v>
      </c>
      <c r="B94" s="275" t="s">
        <v>91</v>
      </c>
      <c r="C94" s="275" t="s">
        <v>323</v>
      </c>
      <c r="D94" s="275"/>
      <c r="E94" s="253" t="s">
        <v>478</v>
      </c>
      <c r="F94" s="257" t="s">
        <v>211</v>
      </c>
      <c r="G94" s="270" t="s">
        <v>310</v>
      </c>
      <c r="H94" s="270" t="s">
        <v>440</v>
      </c>
      <c r="I94" s="253" t="s">
        <v>479</v>
      </c>
      <c r="J94" s="282" t="s">
        <v>445</v>
      </c>
      <c r="K94" s="192"/>
    </row>
    <row r="95" spans="1:11" ht="110.25">
      <c r="A95" s="252" t="s">
        <v>32</v>
      </c>
      <c r="B95" s="252" t="s">
        <v>91</v>
      </c>
      <c r="C95" s="252" t="s">
        <v>21</v>
      </c>
      <c r="D95" s="252"/>
      <c r="E95" s="271" t="s">
        <v>480</v>
      </c>
      <c r="F95" s="267"/>
      <c r="G95" s="270"/>
      <c r="H95" s="268"/>
      <c r="I95" s="271"/>
      <c r="J95" s="282"/>
      <c r="K95" s="192"/>
    </row>
    <row r="96" spans="1:11" ht="126">
      <c r="A96" s="252" t="s">
        <v>32</v>
      </c>
      <c r="B96" s="252" t="s">
        <v>91</v>
      </c>
      <c r="C96" s="252" t="s">
        <v>21</v>
      </c>
      <c r="D96" s="252" t="s">
        <v>32</v>
      </c>
      <c r="E96" s="271" t="s">
        <v>481</v>
      </c>
      <c r="F96" s="267" t="s">
        <v>211</v>
      </c>
      <c r="G96" s="270" t="s">
        <v>350</v>
      </c>
      <c r="H96" s="268" t="s">
        <v>315</v>
      </c>
      <c r="I96" s="271" t="s">
        <v>482</v>
      </c>
      <c r="J96" s="282" t="s">
        <v>445</v>
      </c>
      <c r="K96" s="192"/>
    </row>
    <row r="97" spans="1:11" ht="173.25">
      <c r="A97" s="252" t="s">
        <v>32</v>
      </c>
      <c r="B97" s="252" t="s">
        <v>91</v>
      </c>
      <c r="C97" s="252" t="s">
        <v>21</v>
      </c>
      <c r="D97" s="252" t="s">
        <v>22</v>
      </c>
      <c r="E97" s="271" t="s">
        <v>483</v>
      </c>
      <c r="F97" s="267" t="s">
        <v>211</v>
      </c>
      <c r="G97" s="270" t="s">
        <v>325</v>
      </c>
      <c r="H97" s="284" t="s">
        <v>315</v>
      </c>
      <c r="I97" s="271" t="s">
        <v>484</v>
      </c>
      <c r="J97" s="282" t="s">
        <v>371</v>
      </c>
      <c r="K97" s="192"/>
    </row>
    <row r="98" spans="1:11" ht="236.25">
      <c r="A98" s="252" t="s">
        <v>32</v>
      </c>
      <c r="B98" s="252" t="s">
        <v>91</v>
      </c>
      <c r="C98" s="252" t="s">
        <v>154</v>
      </c>
      <c r="D98" s="252"/>
      <c r="E98" s="271" t="s">
        <v>485</v>
      </c>
      <c r="F98" s="267" t="s">
        <v>211</v>
      </c>
      <c r="G98" s="270" t="s">
        <v>457</v>
      </c>
      <c r="H98" s="284" t="s">
        <v>311</v>
      </c>
      <c r="I98" s="271" t="s">
        <v>486</v>
      </c>
      <c r="J98" s="282" t="s">
        <v>371</v>
      </c>
      <c r="K98" s="192"/>
    </row>
    <row r="99" spans="1:11" ht="110.25">
      <c r="A99" s="252" t="s">
        <v>32</v>
      </c>
      <c r="B99" s="252" t="s">
        <v>91</v>
      </c>
      <c r="C99" s="252" t="s">
        <v>71</v>
      </c>
      <c r="D99" s="252"/>
      <c r="E99" s="271" t="s">
        <v>487</v>
      </c>
      <c r="F99" s="267" t="s">
        <v>211</v>
      </c>
      <c r="G99" s="270" t="s">
        <v>325</v>
      </c>
      <c r="H99" s="268" t="s">
        <v>311</v>
      </c>
      <c r="I99" s="271" t="s">
        <v>488</v>
      </c>
      <c r="J99" s="282" t="s">
        <v>445</v>
      </c>
      <c r="K99" s="192"/>
    </row>
    <row r="100" spans="1:11" ht="94.5">
      <c r="A100" s="252" t="s">
        <v>32</v>
      </c>
      <c r="B100" s="252" t="s">
        <v>91</v>
      </c>
      <c r="C100" s="252" t="s">
        <v>70</v>
      </c>
      <c r="D100" s="252"/>
      <c r="E100" s="271" t="s">
        <v>489</v>
      </c>
      <c r="F100" s="267" t="s">
        <v>211</v>
      </c>
      <c r="G100" s="270" t="s">
        <v>325</v>
      </c>
      <c r="H100" s="268" t="s">
        <v>311</v>
      </c>
      <c r="I100" s="271" t="s">
        <v>490</v>
      </c>
      <c r="J100" s="282" t="s">
        <v>445</v>
      </c>
      <c r="K100" s="192"/>
    </row>
    <row r="101" spans="1:11" ht="189">
      <c r="A101" s="252" t="s">
        <v>32</v>
      </c>
      <c r="B101" s="252" t="s">
        <v>91</v>
      </c>
      <c r="C101" s="252" t="s">
        <v>344</v>
      </c>
      <c r="D101" s="252"/>
      <c r="E101" s="271" t="s">
        <v>491</v>
      </c>
      <c r="F101" s="267" t="s">
        <v>211</v>
      </c>
      <c r="G101" s="270" t="s">
        <v>310</v>
      </c>
      <c r="H101" s="268" t="s">
        <v>311</v>
      </c>
      <c r="I101" s="271" t="s">
        <v>492</v>
      </c>
      <c r="J101" s="282" t="s">
        <v>445</v>
      </c>
      <c r="K101" s="192"/>
    </row>
    <row r="102" spans="1:11" ht="78.75">
      <c r="A102" s="252" t="s">
        <v>32</v>
      </c>
      <c r="B102" s="252" t="s">
        <v>91</v>
      </c>
      <c r="C102" s="252" t="s">
        <v>347</v>
      </c>
      <c r="D102" s="252"/>
      <c r="E102" s="267" t="s">
        <v>184</v>
      </c>
      <c r="F102" s="267" t="s">
        <v>68</v>
      </c>
      <c r="G102" s="270" t="s">
        <v>310</v>
      </c>
      <c r="H102" s="268" t="s">
        <v>311</v>
      </c>
      <c r="I102" s="267" t="s">
        <v>493</v>
      </c>
      <c r="J102" s="282" t="s">
        <v>445</v>
      </c>
      <c r="K102" s="192"/>
    </row>
    <row r="103" spans="1:11" ht="15.75">
      <c r="A103" s="418" t="s">
        <v>494</v>
      </c>
      <c r="B103" s="419"/>
      <c r="C103" s="419"/>
      <c r="D103" s="419"/>
      <c r="E103" s="419"/>
      <c r="F103" s="419"/>
      <c r="G103" s="419"/>
      <c r="H103" s="419"/>
      <c r="I103" s="420"/>
      <c r="J103" s="196"/>
      <c r="K103" s="285"/>
    </row>
    <row r="104" spans="1:11" ht="173.25">
      <c r="A104" s="271" t="s">
        <v>32</v>
      </c>
      <c r="B104" s="271">
        <v>5</v>
      </c>
      <c r="C104" s="271" t="s">
        <v>32</v>
      </c>
      <c r="D104" s="271">
        <v>1</v>
      </c>
      <c r="E104" s="271" t="s">
        <v>495</v>
      </c>
      <c r="F104" s="271" t="s">
        <v>496</v>
      </c>
      <c r="G104" s="253" t="s">
        <v>497</v>
      </c>
      <c r="H104" s="271" t="s">
        <v>311</v>
      </c>
      <c r="I104" s="271" t="s">
        <v>498</v>
      </c>
      <c r="J104" s="253" t="s">
        <v>445</v>
      </c>
      <c r="K104" s="253"/>
    </row>
    <row r="105" spans="1:11" ht="94.5">
      <c r="A105" s="271" t="s">
        <v>32</v>
      </c>
      <c r="B105" s="271">
        <v>5</v>
      </c>
      <c r="C105" s="271" t="s">
        <v>32</v>
      </c>
      <c r="D105" s="271">
        <v>2</v>
      </c>
      <c r="E105" s="271" t="s">
        <v>499</v>
      </c>
      <c r="F105" s="271" t="s">
        <v>496</v>
      </c>
      <c r="G105" s="253" t="s">
        <v>497</v>
      </c>
      <c r="H105" s="271" t="s">
        <v>311</v>
      </c>
      <c r="I105" s="271" t="s">
        <v>500</v>
      </c>
      <c r="J105" s="286" t="s">
        <v>445</v>
      </c>
      <c r="K105" s="287"/>
    </row>
    <row r="106" spans="1:11" ht="110.25">
      <c r="A106" s="271" t="s">
        <v>32</v>
      </c>
      <c r="B106" s="271">
        <v>5</v>
      </c>
      <c r="C106" s="271" t="s">
        <v>32</v>
      </c>
      <c r="D106" s="271">
        <v>3</v>
      </c>
      <c r="E106" s="271" t="s">
        <v>501</v>
      </c>
      <c r="F106" s="271" t="s">
        <v>496</v>
      </c>
      <c r="G106" s="253" t="s">
        <v>502</v>
      </c>
      <c r="H106" s="271" t="s">
        <v>311</v>
      </c>
      <c r="I106" s="271" t="s">
        <v>503</v>
      </c>
      <c r="J106" s="253" t="s">
        <v>445</v>
      </c>
      <c r="K106" s="253"/>
    </row>
    <row r="107" spans="1:11" ht="94.5">
      <c r="A107" s="271" t="s">
        <v>32</v>
      </c>
      <c r="B107" s="271">
        <v>5</v>
      </c>
      <c r="C107" s="271" t="s">
        <v>32</v>
      </c>
      <c r="D107" s="271">
        <v>4</v>
      </c>
      <c r="E107" s="271" t="s">
        <v>504</v>
      </c>
      <c r="F107" s="271" t="s">
        <v>496</v>
      </c>
      <c r="G107" s="253" t="s">
        <v>502</v>
      </c>
      <c r="H107" s="271" t="s">
        <v>311</v>
      </c>
      <c r="I107" s="271" t="s">
        <v>503</v>
      </c>
      <c r="J107" s="253" t="s">
        <v>505</v>
      </c>
      <c r="K107" s="253"/>
    </row>
    <row r="108" spans="1:6" ht="15.75">
      <c r="A108" s="288"/>
      <c r="B108" s="288"/>
      <c r="C108" s="288"/>
      <c r="D108" s="288"/>
      <c r="E108" s="288"/>
      <c r="F108" s="288"/>
    </row>
  </sheetData>
  <sheetProtection/>
  <mergeCells count="10">
    <mergeCell ref="J3:J4"/>
    <mergeCell ref="K3:K4"/>
    <mergeCell ref="E5:K5"/>
    <mergeCell ref="A103:I103"/>
    <mergeCell ref="A3:D3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2017-03-01T08:02:14Z</dcterms:modified>
  <cp:category/>
  <cp:version/>
  <cp:contentType/>
  <cp:contentStatus/>
</cp:coreProperties>
</file>