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120" windowHeight="7890" activeTab="1"/>
  </bookViews>
  <sheets>
    <sheet name="ф 1" sheetId="1" r:id="rId1"/>
    <sheet name="ф 2" sheetId="2" r:id="rId2"/>
    <sheet name="ф 3" sheetId="3" r:id="rId3"/>
    <sheet name="ф 4" sheetId="4" r:id="rId4"/>
    <sheet name="ф 5" sheetId="5" r:id="rId5"/>
    <sheet name="ф 6 " sheetId="6" r:id="rId6"/>
    <sheet name="ф 7" sheetId="7" r:id="rId7"/>
  </sheets>
  <definedNames/>
  <calcPr fullCalcOnLoad="1"/>
</workbook>
</file>

<file path=xl/sharedStrings.xml><?xml version="1.0" encoding="utf-8"?>
<sst xmlns="http://schemas.openxmlformats.org/spreadsheetml/2006/main" count="909" uniqueCount="370">
  <si>
    <t xml:space="preserve">ежеквартально </t>
  </si>
  <si>
    <t>Доля среднесписочной численности работников (без внешних совместителей) малых и средних предприятий в среднесписочной численности работников внешних совместителей) всех предприятий и организаций</t>
  </si>
  <si>
    <t>процентов</t>
  </si>
  <si>
    <t>Поступление налогов от предпринимательской деятельности в бюджет города Воткинска</t>
  </si>
  <si>
    <t>Подпрограмма 3 "Создание благоприятных условий для привлечения инвестиций"</t>
  </si>
  <si>
    <t>Объем инвестиций в основной капитал (за исключением бюджетных средств)</t>
  </si>
  <si>
    <t>Объем инвестиций в основной капитал (за исключением бюджетных средств) в расчете на 1 жителя</t>
  </si>
  <si>
    <t>тыс. рублей</t>
  </si>
  <si>
    <t>Подпрограмма 4 "Содействие занятости населения"</t>
  </si>
  <si>
    <t>%</t>
  </si>
  <si>
    <t xml:space="preserve"> Подпрограмма 1 "Развитие потребительского рынка"</t>
  </si>
  <si>
    <t xml:space="preserve">Подпрограмма 2 "Создание условий для развития малого и среднего предпринимательства" </t>
  </si>
  <si>
    <t>01</t>
  </si>
  <si>
    <t>Финансовая, имущественная поддержка малого и среднего предпринимательства</t>
  </si>
  <si>
    <t>Субсидирование части затрат субъектов малого и среднего прдпринимательства по оплате части лизинговых платежей по договрам лизинга</t>
  </si>
  <si>
    <t>Размещение муниципальных заказов для субъектов малого предпринимательства</t>
  </si>
  <si>
    <t>Проведение конкурсов профессионального мастерства, фестивалей и профессиональных праздников</t>
  </si>
  <si>
    <t>Информационная и консультационная поддержка субъектов малого и среднего предпринимательства</t>
  </si>
  <si>
    <t>0526182</t>
  </si>
  <si>
    <t>0520461820</t>
  </si>
  <si>
    <t>План на конец отчетного 2017 года</t>
  </si>
  <si>
    <t>Создание, развитие и обеспечение деятельности инфраструктуры поддержки малого и среднего предпринимательства</t>
  </si>
  <si>
    <t>Администрация города Воткинска</t>
  </si>
  <si>
    <t>Информационная и консультационная поддержка субъектов малого и среднего прдпринимательства</t>
  </si>
  <si>
    <t xml:space="preserve">Проведение семинаров, тренингов, учебных курсов и других обучающих мероприятий для субъектов малого и среднего предпринимательства, представителей организаций инфраструктуры поддержки малого и среднего прдпринимательства, а также лиц, желающих начать свой бизнес. </t>
  </si>
  <si>
    <t xml:space="preserve">Бесплатное консультирование субъектов малого и среднего предпринимательства, начинающих предпринимателей. </t>
  </si>
  <si>
    <t>Организации инфраструктуры поддержки субъектов МСП</t>
  </si>
  <si>
    <t>Проведение массовых мероприятий, направленных на содействие развитию предпринимательства. Производство и размещение в СМИ печатных, аудио-и видеоматериалов по вопросам малого и среднего предпринимательства</t>
  </si>
  <si>
    <t>Разработка и утверждение в составе Комплексного инвестиционного плана  модернизации города Воткинска Удмуртской Республики до 2020 года инвестиционных приоритетов муниципального образования (территории, отрасли, технологии, планируемые к реализации проекты)</t>
  </si>
  <si>
    <t>Управление экономики</t>
  </si>
  <si>
    <t>Прединвестиционная подготовка инвестиционных проектов</t>
  </si>
  <si>
    <t>Формирование  инвестиционных площадок и ведение базы данных по инвестиционным площадкам</t>
  </si>
  <si>
    <t>Содействие созданию новых инвестиционных проектов города Воткинска</t>
  </si>
  <si>
    <t>Сопровождение инвестиционных проектов, имеющих приоритетное значение для социально-экономического развития города Воткинска</t>
  </si>
  <si>
    <t>Оказание консультационной, организационной и методической помощи инициаторам инвестиционных проектов при разработке и реализации инвестиционных проектов</t>
  </si>
  <si>
    <t>07</t>
  </si>
  <si>
    <t>Развитие, поддержка и обслуживание специализированных информационных ресурсов Администрации города Воткинска для инвесторов в сети «Интернет»</t>
  </si>
  <si>
    <t>09</t>
  </si>
  <si>
    <t>Организация работы и информационное сопровождение деятельности Инвестиционного Совета  муниципального образования «Город Воткинск»</t>
  </si>
  <si>
    <t>10</t>
  </si>
  <si>
    <t>Осуществление мониторинга инвестиционных процессов на территории города Воткинска (в том числе мониторинг реализации инвестиционных проектов)</t>
  </si>
  <si>
    <t>Организация временного трудоустройства несовершеннолетних граждан в возрасте от 14 до 18 лет в свободное от учебы время</t>
  </si>
  <si>
    <t>Управление образования, ГКУ УР "Центр занятости населения города Воткинска"</t>
  </si>
  <si>
    <t>Организация проведения оплачиваемых общественных работ</t>
  </si>
  <si>
    <t>Управление экономики, ГКУ "Центр занятости населения города Воткинска"</t>
  </si>
  <si>
    <t>Квотирование рабочих мест для инвалидов,  трудоустройства безработных граждан, испытывающих трудности в поиске работы</t>
  </si>
  <si>
    <t>Сбор и обобщение  информации для формирования контрольных  цифр приема на подготовку  квалифицированных рабочих (служащих) и специалистов высшего звена и потребности в специалистах с высшим образованием по направлениям</t>
  </si>
  <si>
    <t>Показатель применения меры</t>
  </si>
  <si>
    <t>В рамках программы муниципальные услуги муниципальными учреждениями не оказываются.</t>
  </si>
  <si>
    <t>Наименование муниципальной программы, подпрограммы, основного мероприятия, мероприятия</t>
  </si>
  <si>
    <t>0520150640</t>
  </si>
  <si>
    <t>Ответственный исполнитель, соисполнитель</t>
  </si>
  <si>
    <t>Код бюджетной классификации</t>
  </si>
  <si>
    <t>Расходы бюджета муниципального образования, тыс. рублей</t>
  </si>
  <si>
    <t>ГРБС</t>
  </si>
  <si>
    <t>Рз</t>
  </si>
  <si>
    <t>Пр</t>
  </si>
  <si>
    <t>ЦС</t>
  </si>
  <si>
    <t>ВР</t>
  </si>
  <si>
    <t>Создание условий для развития малого и среднего предпринимательства</t>
  </si>
  <si>
    <t>Всего</t>
  </si>
  <si>
    <t>Развитие системы микрофинсирования для субъектов малого и среднего предпринимательства, создание, развитие и обеспечение деятельности фондов и других микрофинансовых организаций поддержки малого предпринимательства</t>
  </si>
  <si>
    <t>Создание благоприятных условий для привлечения инвестиций</t>
  </si>
  <si>
    <t xml:space="preserve">Администрация города Воткинска </t>
  </si>
  <si>
    <t>Содействие занятости населения</t>
  </si>
  <si>
    <t>Развитие потребительского рынка</t>
  </si>
  <si>
    <t>Создание условий для устойчивого экономического развития муниципального образования "Город Воткинск" на 2015-2020 годы</t>
  </si>
  <si>
    <t>Наименование муниципальной программы, подпрограммы</t>
  </si>
  <si>
    <t>Источник финансирования</t>
  </si>
  <si>
    <t>Оценка расходов, тыс. рублей</t>
  </si>
  <si>
    <t>бюджет города Воткинска</t>
  </si>
  <si>
    <t>в том числе:</t>
  </si>
  <si>
    <t>собственные средства бюджета города Воткинска</t>
  </si>
  <si>
    <t>субсидии избюджета Удмуртской Республики</t>
  </si>
  <si>
    <t>субсидии из бюджета Российской Федерации</t>
  </si>
  <si>
    <t>субсидии из бюджета Удмуртской Республики</t>
  </si>
  <si>
    <t>субвенции из бюджета Удмуртской Республики</t>
  </si>
  <si>
    <t>средства бюджета Удмуртской Республики, планируемые к привлечению</t>
  </si>
  <si>
    <t>иные источники (средства инвесторов)</t>
  </si>
  <si>
    <t>иные источники</t>
  </si>
  <si>
    <t>средства из бюджета Удмуртской Республики, планируемые к привлечению</t>
  </si>
  <si>
    <t>средства  из бюджета Российской Федерации, планируемые к привлечению</t>
  </si>
  <si>
    <t xml:space="preserve">Уровень зарегистрированной безработицы от экономически активного населения </t>
  </si>
  <si>
    <t>млн.рублей</t>
  </si>
  <si>
    <t>И</t>
  </si>
  <si>
    <t>Объем отгруженных товаров собственного производства, выполненных работ и услуг собственными силами предприятиями города</t>
  </si>
  <si>
    <t xml:space="preserve">Количество созданных новых рабочих мест от реализации инвестиционных проектов </t>
  </si>
  <si>
    <t>Утверждаю</t>
  </si>
  <si>
    <t>_____________О.Ю. Сорокина</t>
  </si>
  <si>
    <t>Форма 2. Отчет о расходах нареализацию муниципальной программы за счет всех источников финансирования</t>
  </si>
  <si>
    <t>Достигнутый результат</t>
  </si>
  <si>
    <t>Проблемы, возникшие в ходе реализации мероприятия</t>
  </si>
  <si>
    <t xml:space="preserve">Форма 4. Отчет о выполнении  сводных показателей муниципальных заданий на оказание муниципальных услуг (выполнение работ) </t>
  </si>
  <si>
    <t>Форма 5. Отчет о достигнутых значениях целевых показателей (индикаторов) муниципальной программы</t>
  </si>
  <si>
    <t>Кассовые расходы,%</t>
  </si>
  <si>
    <t>План на отчетный период</t>
  </si>
  <si>
    <t>План на отчетный год</t>
  </si>
  <si>
    <t>Кассовое исполнение на конец отчетного периода</t>
  </si>
  <si>
    <t>к плану на отчетный год</t>
  </si>
  <si>
    <t>к плану на отчетный период</t>
  </si>
  <si>
    <t>Срок выполнения плановый</t>
  </si>
  <si>
    <t>Срок выполнения фактический</t>
  </si>
  <si>
    <t>в течение года</t>
  </si>
  <si>
    <t>ежемесячно</t>
  </si>
  <si>
    <t>Форма 3. Отчет о выполнении основных мероприятий муниципальной программы</t>
  </si>
  <si>
    <t>Темп роста к уровню прошлого года, %</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</si>
  <si>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</si>
  <si>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</si>
  <si>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Фактические расходы на отчетную дату</t>
  </si>
  <si>
    <t>Отношение фактических расходов к оценке расходов, %</t>
  </si>
  <si>
    <t xml:space="preserve"> Форма 1. Отчет об использовании  бюджетных ассигнований бюджета МО "Город Воткинск" на реализацию муниципальной программы </t>
  </si>
  <si>
    <t>ежеквартально</t>
  </si>
  <si>
    <t>в течение года (по мере возникновения вопросов)</t>
  </si>
  <si>
    <t>Координатор муниципальной программы зам.главы Администрации по экономике, финансам и инвестициям</t>
  </si>
  <si>
    <t>Поддержка начинающих субъектов малого предпринимательства</t>
  </si>
  <si>
    <t>0520161820</t>
  </si>
  <si>
    <t>Повышение конкурентоспособности субъектов малого и среднего предпринимательства. Содействие пропагандированию массовых профессий в сфере малого и среднего предпринимательства</t>
  </si>
  <si>
    <t>0520261820</t>
  </si>
  <si>
    <t>5</t>
  </si>
  <si>
    <t>Развитие системы социального партнерства, улучшение условий и охраны труда</t>
  </si>
  <si>
    <t>ежегодно</t>
  </si>
  <si>
    <t>ежемесячно, ежеквартально</t>
  </si>
  <si>
    <t>Информирование предпринимателей, занимающихся розничной торговлей, оказанием услуг в сфере общественного питания, бытовых услуг на территории города, о государственном регулировании потребительского рынка</t>
  </si>
  <si>
    <t>Содействие в открытии новых, реконструкции, модернизации объектов розничной торговли, общественного питания, бытового обслуживания</t>
  </si>
  <si>
    <t>Администрация города</t>
  </si>
  <si>
    <t>Относительное отклонение факта от плана</t>
  </si>
  <si>
    <t>Субсидирование части затрат субъектов малого и среднего предпринимательства на возмещение части затрат, связанных с приобретением в собственность оборудования в целях создания и (или) развития либо модернизации производства товаров (работ, услуг)</t>
  </si>
  <si>
    <t>* гр. 9  расчитывается по следующим формулам:
- для целевых показателей (индикаторов), желательной тенденцией развития которых является увеличение значений: гр.9 = гр.8 / гр.7 ;
- для целевых показателей (индикаторов), желательной тенденцией развития которых является снижение значений:  гр.9 = гр.7 / гр.8 .</t>
  </si>
  <si>
    <t xml:space="preserve">Распространение передового опыта работы организаций потребительского рынка </t>
  </si>
  <si>
    <t>Проведение мероприятий, направленных на пресечение и профилактику незаконной торговли</t>
  </si>
  <si>
    <t>Повышение правовой грамотности, просвещения, консультирования и информирования субъектов потребительского рынка</t>
  </si>
  <si>
    <t>организации инфраструктуры поддержки субъектов МСП</t>
  </si>
  <si>
    <t>Имущественная поддержка субъектов малого и среднего предпринимательства</t>
  </si>
  <si>
    <t>Отдел закупок</t>
  </si>
  <si>
    <t xml:space="preserve">Управление экономики, Организации инфраструктуры поддержки субъектов МСП                               </t>
  </si>
  <si>
    <t>1 квартал</t>
  </si>
  <si>
    <t>Подпрограмма 5 "Развитие системы социального партнерства, улучшение условий и охраны труда"</t>
  </si>
  <si>
    <t>Развитие социального партнерства в городе</t>
  </si>
  <si>
    <t>Организация и проведение заседаний территориальной трехсторонней комиссии по регулированию социально-трудовых отношений</t>
  </si>
  <si>
    <t>ежекартально</t>
  </si>
  <si>
    <t>Расширен доступ субъектов МСП к финансовым ресурсам путем выдачи микрозаймов по льготной процентной ставке. (выдано микрозаймов не менее 90 субъектам МСП )</t>
  </si>
  <si>
    <t>Реализация мероприятий по увеличению доли кредитов, предоставленных субъектам МСП с использованием гарантийной поддержки Корпорации МСП</t>
  </si>
  <si>
    <t>Проведено информирование малого бизнеса о  мерах финансовой поддержки, оказываемых Корпораций МСП</t>
  </si>
  <si>
    <t>Реализация мероприятий, направленных на повышение доступности лизинга оборудования для субъектов МСП</t>
  </si>
  <si>
    <t>2 полугодие при условии финансирования из УР</t>
  </si>
  <si>
    <t>Проведена модернизация существующих производств и оборудования субъектами МСП ( предоставлены субсидии не менее 6 субъектам МСП  при условии финансирования из бюджетов УР и РФ)</t>
  </si>
  <si>
    <t>Управление муниципальным имуществом и земельными ресурсами, организации инфраструктуры поддержки субъектов МСП</t>
  </si>
  <si>
    <t>Упрощен доступ  к аренде недвижимого имущества начинающим предпринимателям ( не менее 6 начинающим предпринимателям предоставлены офисы на льготных условиях)</t>
  </si>
  <si>
    <t>Обеспечено размещение муниципальных заказов у субъектов малого предпринимательства в объме не менее 15% от общего объема закупок</t>
  </si>
  <si>
    <t>0</t>
  </si>
  <si>
    <t>Стимулирование спроса на продукцию субъектов МСП, реализация мероприятий, направленных на обучение  субъектов МСП особенностям участия в закупках товаров, работ, услуг для нужд государственного сектора экономики</t>
  </si>
  <si>
    <t>Воткинский МФПМП</t>
  </si>
  <si>
    <t>Реализованы образовательные мероприятия для субъектов МСП по вопросам участия  в закупках для обеспечения государственных и муниципальных нужд</t>
  </si>
  <si>
    <t>Оказано содействие популяризации профессий сферы услуг. Проведено 2 конкурса профессионального мастерства.</t>
  </si>
  <si>
    <t>Формирование системы налоговых льгот для субъектов малого предпринимательства</t>
  </si>
  <si>
    <t>Подготовлена и направлена в Агентство инвестиционного развития УР заявка на присвоение городу статуса ТОСЭР</t>
  </si>
  <si>
    <t>Разработка и реализация мероприятий по созданию и развитию организаций, образующих инфраструктуру имущественной поддержки СМП и популяризация деятельности таких организаций</t>
  </si>
  <si>
    <t>Оказание содействия в создании и аккредитации промышленного парка "Индустриальный"</t>
  </si>
  <si>
    <t>Наполняемость промпарка к концу года не менее 70% общей площади</t>
  </si>
  <si>
    <t>Популяризация деятельности Фонда  содействия инновациям, сопровождение заявок для участия субъектов МСП в программах, проводимых Фондом</t>
  </si>
  <si>
    <t xml:space="preserve">Оказано содействие не менее 5-ти субъектам МСП в участии в программах Фонда содействия инновациям </t>
  </si>
  <si>
    <t>Дальнейшее развитие Центра развития предпринимательства</t>
  </si>
  <si>
    <t>Управление экономики, Центр развития предпринимательства</t>
  </si>
  <si>
    <t>Заполняемость Центра  100%</t>
  </si>
  <si>
    <t>Создание промышленного кластера производства  нефтегазового оборудования</t>
  </si>
  <si>
    <t>Создан промышленный кластер</t>
  </si>
  <si>
    <t>Обеспечение и формирование деятельности координационных (совещательных) органов по развитию малого и среднего предпринимательства с участием в их работе некоммерческих организаций</t>
  </si>
  <si>
    <t>Оказано содействие деятельности некоммерческого партнерства "Общественный Совет предпринимателей города Воткинска" по защите интересов субъектов малого и среднего предпринимательства посредством участия  некоммерческих организаций и объединений предпринимателей в разработке законопроектов в сфере предпринимательства</t>
  </si>
  <si>
    <t xml:space="preserve">Повышена квалификация,  проведена подготовка и переподготовка не менее 120  работающих в сфере малого и среднего предпринимательства. У населения сформированы знания о предпринимательской деятельности. </t>
  </si>
  <si>
    <t xml:space="preserve">Повышена  грамотность субъектов МСП в сфере налогового законодательства, юридических вопросах. </t>
  </si>
  <si>
    <t>реализация мероприятий, направленных на  повышение уровня информированности предпринимателей о возможностях применения  патентной системы налогообложения</t>
  </si>
  <si>
    <t>Увеличена доля предпринимателей, использующих патентную систему налогообложения</t>
  </si>
  <si>
    <t xml:space="preserve">Повышена информированность предпринимателей и лиц, желающих начать собственный бизнес о мерах государственной поддержки. Повышена мотивация населения к занятию предпринимательской деятельностью. </t>
  </si>
  <si>
    <t>Управление экономики, отдел инвестиций</t>
  </si>
  <si>
    <t>Отдел инвестиций</t>
  </si>
  <si>
    <t>Привлечены новые инвесторы  и  инвестиции в развитие города</t>
  </si>
  <si>
    <t>март, июль 2017 года</t>
  </si>
  <si>
    <t>Подана заявка в Правительство РФ о создании территории опережающего социально-экономического развития.                                                                                                                          Подана заявка на получение из Фонда развития моногородов субсидий на инфраструктуру, необходимую для реализации инвестиционных проектов.</t>
  </si>
  <si>
    <t xml:space="preserve">Увеличен объем  привлеченных инвестиций, созданы новые  рабочие места </t>
  </si>
  <si>
    <t>Сформирован имидж  города с  благоприятным инвестиционным климатом. Обеспечено информационное сопроводжение в сети интернет инвестиционной деятельности в МО "Город Воткинск"</t>
  </si>
  <si>
    <t>Организовано взаимодействие с представителями предпринимательского сообщества (обратная связь), выработаны решения по созданию благоприятного инвестиционного климата на территории города</t>
  </si>
  <si>
    <t>Повышена  эффективность  муниципального управления в сфере инвестиционной деятельности</t>
  </si>
  <si>
    <t xml:space="preserve">Обеспечено трудоустройство 450  несовершеннолетних граждан в возрасте от 14 до 18 лет, созданы условия для приобщения к труду несовершеннолетних , получения ими начальных профессиональных навыков, а также профилактики детской безнадзорности и преступности среди несовершеннолетних </t>
  </si>
  <si>
    <t xml:space="preserve">Обеспечены потребности организаций в выполнении работ, носящих временный или сезонный характер, трудоустройство безработных граждан, состоящих на учете в органах службы занятости свыше 6-ти месяцев ( всего на временные и общественные работы трудоустроено  155 человек) </t>
  </si>
  <si>
    <t>Расширены возможности  для трудоустройства инвалидов, безработных  граждан, испытывающих трудности в поиске работы (трудоустроено 15 человек на квотируемые рабочие места)</t>
  </si>
  <si>
    <t>Определены потребности  отраслей экономики и муниципальных предприятий в квалифицированных рабочих  и специалистах с высшим и средним образованием для обеспечения профессиональной подготовки кадров с учетом требований рынка труда</t>
  </si>
  <si>
    <t>Оказано содействие в разрешении споров в досудебном порядке</t>
  </si>
  <si>
    <t>Повышено качество коллективно-договорной работы в организациях</t>
  </si>
  <si>
    <t>Увеличено  количество заключенных трудовых договоров, обеспечена  легализация доходов участников рынка труда в городе</t>
  </si>
  <si>
    <t>Повышена информированность в вопросах охраны труда , снижен  травматизм на производстве</t>
  </si>
  <si>
    <t>Повышена профессинальная грамотность у 315  руководителей и специалистов учреждений и организаций в вопросах охраны труда</t>
  </si>
  <si>
    <t>Сбор информации о коллективных договорах (соглашениях), заключенных в организациях и учреждениях города. Проведение конкурсов на лучший коллективный договор</t>
  </si>
  <si>
    <t>Организация работы и проведение заседаний Межведомственной комиссии по вопросам соблюдения трудовых прав и легализации доходов участников рынка труда в городе</t>
  </si>
  <si>
    <t>Улучшение условий и охраны труда в городе</t>
  </si>
  <si>
    <t>Проведение организационных мероприятий в области охраны труда, в том числе совещаний, семинаров, выставок средств безопасности труда</t>
  </si>
  <si>
    <t>Информирование предприятий, организаций и населения города по вопросам условий и охраны труда,  о профессинальных рисках, о безопасном труде в средствах массовой информации</t>
  </si>
  <si>
    <t>Организация обучения по охране труда руководителей и специалистов учреждений и организаций города</t>
  </si>
  <si>
    <t>Охват работающих по коллективным договорам в общей численности работающих в городе</t>
  </si>
  <si>
    <t>Численность пострадавших с утратой трудоспособности на 1 рабочий день и более, в том числе со смертельным исходом</t>
  </si>
  <si>
    <t>Численность обученных по охране труда руководителей и специалистов</t>
  </si>
  <si>
    <t>Ожидаемый непосредственный результат</t>
  </si>
  <si>
    <t>2</t>
  </si>
  <si>
    <t>1</t>
  </si>
  <si>
    <t>Код аналитической программной классификации</t>
  </si>
  <si>
    <t>Пп</t>
  </si>
  <si>
    <t>ОМ</t>
  </si>
  <si>
    <t>М</t>
  </si>
  <si>
    <t>02</t>
  </si>
  <si>
    <t>03</t>
  </si>
  <si>
    <t>04</t>
  </si>
  <si>
    <t>МП</t>
  </si>
  <si>
    <t>Наименование подпрограммы, основного мероприятия, мероприятия</t>
  </si>
  <si>
    <t>3</t>
  </si>
  <si>
    <t>4</t>
  </si>
  <si>
    <t>05</t>
  </si>
  <si>
    <t>Розничный товарооборот (во всех каналах реализации)</t>
  </si>
  <si>
    <t>млн. рублей</t>
  </si>
  <si>
    <t>кв. м на 1000 чел. населения</t>
  </si>
  <si>
    <t>Создана информационная база для принятия решений по развитию потребительского рынка</t>
  </si>
  <si>
    <t>06</t>
  </si>
  <si>
    <t>Проведение мониторинга сферы потребительского рынка, выявление проблем и принятие мер реагирования</t>
  </si>
  <si>
    <t>Проведение мониторинга жалоб потребителей на качество товаров и услуг в сфере потребительского рынка</t>
  </si>
  <si>
    <t>Организация обучения работников торговли, общественного питания и бытовых услуг,  проведение семинаров, совещаний и «круглых столов»</t>
  </si>
  <si>
    <t>Исполнители</t>
  </si>
  <si>
    <t>Планирование территориального развития объектов торговли, общественного питания и бытовых услуг в целях повышения доступности соответствующих услуг для населения города</t>
  </si>
  <si>
    <t>Отдел потребительского рынка</t>
  </si>
  <si>
    <t>Формирование и ведение реестра организаций и объектов фактически осуществляющих торговлю, общественное питание и бытовое обслуживание в городе</t>
  </si>
  <si>
    <t>Отдел потребительского рынка, Межмуниципальный отдел МВД России «Воткинский» (по согласованию)</t>
  </si>
  <si>
    <t>Размещение в средствах массовой  информации и в системе «Интернет» информации о состоянии и перспективах развития объектов потребительского рынка и услуг</t>
  </si>
  <si>
    <t>Организация информационно – просветительской деятельности в области защиты прав потребителей посредством печати,  в сети Интернет</t>
  </si>
  <si>
    <t>Взаимодействие с другими муниципальными образованиями с целью обмена опытом работы</t>
  </si>
  <si>
    <t>Организация участия специалистов отрасли торговли, общественного питания, бытового обслуживания в республиканских конкурсах, смотрах профессионального мастерства</t>
  </si>
  <si>
    <t xml:space="preserve">Проведение мониторинга организаций розничной торговли на наличие в продаже продукции местных товаропроизводителей </t>
  </si>
  <si>
    <t>Администрация города, Отдел потребительского рынка</t>
  </si>
  <si>
    <t>Совершенствование координации и правового регулирования в сфере потребительского рынка</t>
  </si>
  <si>
    <t>0 1</t>
  </si>
  <si>
    <t>Развитие инфраструктуры и оптимальное размещение объектов потребительского рынка</t>
  </si>
  <si>
    <t>Развитие конкуренции</t>
  </si>
  <si>
    <t>Повышение качества и конкурентоспособности производимых и реализуемых товаров и услуг</t>
  </si>
  <si>
    <t>Развитие кадрового потенциала организаций потребительского рынка и сферы услуг</t>
  </si>
  <si>
    <t>Защита прав потребителей, повышение правовой грамотности субъектов потребительского рынка, формирование навыков рационального потребительского поведения</t>
  </si>
  <si>
    <t>Среднемесячная начисленная заработная плата работников крупных и средних предприятий и некоммерческих организаций</t>
  </si>
  <si>
    <t>рублей</t>
  </si>
  <si>
    <t>человек</t>
  </si>
  <si>
    <t>№ п/п</t>
  </si>
  <si>
    <t>Наименование целевого показателя (индикатора)</t>
  </si>
  <si>
    <t>Единица измерения</t>
  </si>
  <si>
    <t>Значения целевых показателей (индикаторов)</t>
  </si>
  <si>
    <t>Муниципальная программа  "Создание условий для устойчивого экономического развития муниципального образования "Город Воткинск" на 2015-2020 годы"</t>
  </si>
  <si>
    <t>Подпрограмма 2 "Создание условий для развития малого и среднего предпринимательства"</t>
  </si>
  <si>
    <t>Число субъектов малого и среднего предпринимательства в расчете на 10 тыс. человек населения</t>
  </si>
  <si>
    <t>единиц</t>
  </si>
  <si>
    <t>Число малых и средних предприятий</t>
  </si>
  <si>
    <t>Число индивидуальных предпринимателей</t>
  </si>
  <si>
    <t>Сформировано единое информационное пространство для информирования жителей об услугах торговли, общественного питания, бытового обслуживания</t>
  </si>
  <si>
    <t>Сформированы показатели для анализа состояния организации торговли продукцией местных товаропроизводителей</t>
  </si>
  <si>
    <t>Приняты меры реагирования в целях защиты прав неопределенного круга лиц</t>
  </si>
  <si>
    <t xml:space="preserve">Повышен уровень информированности о государственном регулировании сферы услуг </t>
  </si>
  <si>
    <t xml:space="preserve">Обеспечена территориальная доступность товаров и бытовых услуг для населения </t>
  </si>
  <si>
    <t xml:space="preserve">Обеспечена территориальная  доступность товаров и услуг, развитие конкуренции, создание новых рабочих мест </t>
  </si>
  <si>
    <t xml:space="preserve">Организация и проведение выставок, ярмарок товаров и услуг </t>
  </si>
  <si>
    <t xml:space="preserve">Оказана поддержка предприятиям торговли и общественного питания, жители города обеспечены товарами и услугами </t>
  </si>
  <si>
    <t>Создано единое информационное пространство, информационная поддержка предприятий сферы услуг</t>
  </si>
  <si>
    <t>Создано единое информационное пространство, информационная поддержка предприятий сферы услуг, повышено качество обслуживания жителей города</t>
  </si>
  <si>
    <t>Снижено количество нарушений с сфере торговли алкогольной продукции, уменьшено число фактов  торговли в неустановленных местах</t>
  </si>
  <si>
    <t>Организация и проведение городских профессиональных конкурсов «Очарование - 2017», "Палитра вкуса - 2017"</t>
  </si>
  <si>
    <t>Повышено  профессиональное мастерство специалистов сферы услуг, качество обслуживания потребителей, увеличено количество специалистов со званием "мастер" в своей области, проведены мероприятия по популяризации профессий, обмену профессиональным  опытом</t>
  </si>
  <si>
    <t>Повышено качество обслуживания потребителей, профессиональное мастерство специалистов сферы услуг, проведены мероприятия по популяризации профессий, обмену опытом</t>
  </si>
  <si>
    <t>Повышен профессиональный  уровень работников   торговли, общественного питания и бытовых услуг,  обеспечено соблюдение действующего законодательства сферы услуг</t>
  </si>
  <si>
    <t>Оказана консультационная  помощь потребителям,  приняты меры реагирования к нарушителям законодательства в сфере защиты прав потребителей</t>
  </si>
  <si>
    <t>Повышен уровень информированности субъектов потребительского рынка в сфере законодательства по защите прав потребителей</t>
  </si>
  <si>
    <t>Повышен уровнь  правовой грамотности населения по вопросам защиты своих прав</t>
  </si>
  <si>
    <t>Установлены инвестиционные приоритеты города в программных документах на среднесрочную перспективу</t>
  </si>
  <si>
    <t xml:space="preserve">На официальном сайте города Воткинска регулярно актуализируется информация в области охраны труда. </t>
  </si>
  <si>
    <t>Размещение информации на сайте МО "Город Воткинск", в разделе "Торговля", ВКонтакте (информация о совещаниях, конкурсах , изменениях в законодательстве), в разделе  "Предприятия торговли и общественного питания"(дислокации предприятий торговли ,  общественного питания, бытового обслуживания)</t>
  </si>
  <si>
    <t>Актуализированы торговые реестры на основании сведений из дислокаций  - 1220 объектов</t>
  </si>
  <si>
    <t xml:space="preserve">Состоялось 19 заседаний комиссии по проблемам оплаты труда, заслушано 48 организаций и ИП. Выявлено 835 случаев неформальной занятости, с  804 работниками заключены трудовые договоры. Исполнение контрольного показателя 35%. </t>
  </si>
  <si>
    <t>По результатам проведенного мониторинга заключенных коллективных договоров в подведомственных организациях Администрации города охват коллективными договорами 100%</t>
  </si>
  <si>
    <t>январь 2017</t>
  </si>
  <si>
    <t>февраль, март</t>
  </si>
  <si>
    <t xml:space="preserve">1-е полугодие </t>
  </si>
  <si>
    <t>1-е полугодие</t>
  </si>
  <si>
    <t>16.03.2017</t>
  </si>
  <si>
    <t>Проведение торжественной церемонии награждения победителей программ Фонда содействия инновациям по итогам 2016 года (3 победителя), оргнизация выставки научно-технических разработок молодых ученых и воспитанников станции юных техников г.Воткинска.</t>
  </si>
  <si>
    <t>январь</t>
  </si>
  <si>
    <t>Создан промышленный кластер приозводства нефтегазового оборудования, объединяющий 10 предприятий города</t>
  </si>
  <si>
    <t xml:space="preserve"> </t>
  </si>
  <si>
    <t>Информирование субъектов МСП о видах поддержки, оказываемой АО "Корпорация МСП" (сайт г. Воткинска, сайт МКК "Воткинский муниципальный фонд поддержки малого предпринимательства", электронная рассыылка субъектам МСП, социальные сети "ВК", "Вайбер")</t>
  </si>
  <si>
    <t>апрель, ноябрь</t>
  </si>
  <si>
    <t>ноябрь, декабрь</t>
  </si>
  <si>
    <t>Проведены семинары на темы: изменения в работе ККТ, новые требования к чекам, бланкам строгой отчетности по ФЗ-54</t>
  </si>
  <si>
    <t xml:space="preserve">Выдано 9 субсидий на общую сумму 3103,6 тыс руб. (в т.ч.: ФБ 2127,7 тыс. руб., УР-955,9 тыс. руб., МБ -20,0 тыс. руб.). В 2017 году профинансированные субъекты МСП создали 65 рабочих мест. </t>
  </si>
  <si>
    <t>В центре поддержки предпринимательства начинающими предпринимателями арендованы 3 офиса</t>
  </si>
  <si>
    <t xml:space="preserve">в течение года </t>
  </si>
  <si>
    <t xml:space="preserve">Состоялось 7 заседений комиссии,  рассмотрены вопросы: о трудоустройстве инвалидов на предприятиях города и проведении специальной оценки труда в МУПах, выполнении организациями г. Воткинска квоты по трудоустройству инвалидов. </t>
  </si>
  <si>
    <t>1 раз в год</t>
  </si>
  <si>
    <t xml:space="preserve">Сданы в аренду 3 офиса (из 8 офисов ЦПП ).                                                          С 01.06.2017 г. На площадях ЦПП работает офис городских проектов. Специалистом офиса оказана помощь в сопровождение 9 проектов с социальной направленностью для города. </t>
  </si>
  <si>
    <t xml:space="preserve">Мониторинги проводятся с периодичностью 1 раз в квартал. Данные направляются в Министерство промышленности и торговли УР для контроля роста цен по основным продуктам питания. В результате мониторинга установлено, что продукция товаропроизводителей УР представлена в большинстве торговых точек города.   </t>
  </si>
  <si>
    <t xml:space="preserve"> Тренинг "Управление государственными закупками" в рамках программ обучения АО "Корпорация МСП" (05.10.2017), участвовали 18 субъектов МСП.</t>
  </si>
  <si>
    <t>Отчет о реализации муниципальной программы "Создание условий для устойчивого экономического развития муниципального образования "Город Воткинск" на 2015-2020 годы" за 2017 г.</t>
  </si>
  <si>
    <t>05201L5270</t>
  </si>
  <si>
    <t>05201R5270</t>
  </si>
  <si>
    <t xml:space="preserve">Утвержден План мероприятий по улучшению условий и охраны труда в муниципальном образовании «Город Воткинск» на  2017 год.  Проведены дни охраны труда для субъектов предпринимательства города (09.02.2017) и для организаций бюджетной сферы (11.04.2017)                                                                         Проведены: мониторинг состояния условий и охраны труда на предприятиях и в организациях города Воткинска, мониторинг проведения специальной оценки условий труда в подведомственных организациях. Организовано участие в конкурсе "Успех и безопасность (муниципальное образование, 11 подведомственных организаций).                                                С 11.04.2017 по 28.04.2017 г. профилактические мероприятия,  посвященные Всемирному дню охраны труда (МУП «ВГЭС» провели лекции для учащихся Воткинского машиностроительного техникума и Воткинского промышленного техникума на тему «Организация работы по охране труда в МУП "ВГЭС" с демонстрацией видеофильма.  Для учащихся старших классов образовательных учреждений города  специалисты ГО и ЧС  организовли мастер-класс по оказанию первой доврачебной помощи пострадавшим при несчастных случаях.,  28.04.2017 - участие в совещании по подведению итогов работы по охране труда за 2016 год на градообразующем предприятии «Воткинский завод»).                                                                               Месячник охраны труда - с 06.09.2017 по 06.10.2017, в рамках проведены: День охраны труда с организаций выставки промышленных предприятий города «Твой выбор - Воткинск!», бесплатное обучение по охране труда для субъектов МСП с выдачей удостоверений (40 человек), обучение по охране труда руководителей и специалистов образовательных учреждений. Проводилось информирование работодателей в области финансирования предупредительных мер.                             Ведомственный контроль  осуществлен в 16 оганизациях города.                                                                      Участие в расследовании 3-х тяжелых несчастных случаев на предприятиях города.                                                   </t>
  </si>
  <si>
    <t xml:space="preserve">Проведено 8 семинаров (применение онлайн ККТ (исполнение 154-ФЗ),  семинар для специалистов швейных предприятий и ателье, новое в сфере ведения предпринимательской деятельности, организация торговли алкогольной продукцией (исполнение 171-ФЗ),  орг. комитет по проведению фестиваля парикмахерского искусства, орг. комитет по проведению конкурса кулинарного мастерства "Палитра вкуса 2017"). </t>
  </si>
  <si>
    <t>Актуализированы и внесены изменения в схему размещения нестационарных торговых объектов на территории муниципального образования "Город Воткинск" (постановление от 20.12.2017 года № 2814)</t>
  </si>
  <si>
    <t>Введены в эксплуатацию : ТЦ "Атриум" (ул. Кирова,14), магазин ИП Клабуков С.В. (ул. Луначарского, 28б), пристрой к ТЦ "Гудзон" (ул. Мира, 17А),ТЦ "Сундучок" (ул. Орджоникидзе, 29), ООО "Паркуз Групп"(ул. Торфозаводская, 3 б), магазин ИП Анкутдинов М.Ю. (ул. Малиновая, 2), магазин ИП Вьюжанина А.О. (проезд Тихий, 1), реконструкция нежилого помещения кафе "Буратино" ИП Сивинцева А.Е. (ул. 1 Мая, 4 б), магазина ИП Фонарева Е. А. (ул. Луначарского, 30 а)                                                                              В рамках мероприятий подпрограммы "Создание условий для развития МСП" оказывается финансовая поддержка в ввиде льготных микрозаймов на развитие бизнеса, пополнение оборотного капитала и др. (выданы  займы 37 субъектам МСП, работающим в сфере торговли, общественного питания, бытовых услуг).</t>
  </si>
  <si>
    <t>30.03.-Участие в работе  Межведомственного координационного совета по потребительскому рынку Удмуртской Республики в г. Ижевск с представителями всех муниципальных образований УР,                                                                                                 18.05-участие в заседании Консультационного совета по защите прав потребителей по вопросу "О результатах работы в сфере защиты прав потребителей на территории УР" (г. Ижевск),                        28.06-участие в заседании Межведомственного координационного советапо потребительскому рынку УР (г. Ижевск),                                                                    13.07- участие в заседании Совета общественной безопасности УР по вопросу "О реализации государственной политики по снижению масштабов потребления алкогольной и спиртосодержащей продукции" (видеоконференция с представителями всех муниципальных образований),                         22.11. -участие в публичных обсуждениях результатов правоприменительной практики "Вопросы правоприменения законодательства и нормативных актов в области валютного контроля и контроля за применением контрольно-кассовой техники" (г. Ижевск);                                                                      23.11- участие в совещании  "О соблюдении требований законодательства в сфере защиты прав потребителей" (Управление Роспотребнадзора по УР г. Ижевск),                                                                         15.12-семинар-совещание о деятельности административной комиссии (г. Ижевск)</t>
  </si>
  <si>
    <t xml:space="preserve">В досудебном порядке рассмотрено 264 жалобы  по нарушениям  прав граждан. По обращениям граждан оказывается консультационная помощь по разъяснению  закона о защите прав потребителей. </t>
  </si>
  <si>
    <t xml:space="preserve">Проведено 6  совещаний:по изменению законодательства в сфере торговли и бытового обслуживания, по ветеринарной электронной сертификации в системе ФГИС "Меркурий" (присутствовало 200 чел.)  Проводится разьяснительная работа  в виде индивидуальных консультаций. </t>
  </si>
  <si>
    <t>Информация размещается на официальном сайте, в социальной сети "В Контакте", посредством личной рассылки.                                                                             10.01.-об ограничении розничной торговли спиртосодержащей непищевой продукции ;   12.01.-о Неделе Российского Ритейла в г. Москве ; 18.04. -о семинаре "Тенденции в прическахи стрижках 2017" ; 26.04. - о продлении ограничения на розничную торговлю спиртосодержащей непищевой продукции ; 12.05.-18.05. -о возникновении и распространении гриппа птиц в мясе, п/ф, фарше ;  24.05. - о запрете реализации алкогольной продукции "Последний звонок" и "День защиты детей", 07.06.- о запрете реализации алкогольной продукции "День России" , 15.06.-о семинаре по ККТ в г. Ижевске (сайт МО "Город Воткинс, ВКонтакте, эл. почтой в 32 пред.) информаций в газете "Воткинские вести", 4 интервью на радио "Моя Удмуртия" в рубрике "Городская среда,  04.07.- о внесений изменений в ст. 1 Закона УР "Об ограничении розничной продажи алкогольной продукции  на территории УР"; 21.08.,07.08.- о телефоне горячая линия о незаконном производстве, обороте спиртосодержащей и алкогольной продукции;30.08.,04.09. -о запрете продажи алкогольной продукции 1 сентября, 11 сентября; 12.09.-о проведении совещания ФГИС "Меркурий (эл. почта в 42 орг.); 08.11- о кулинарном конкурсе "Палитра вкуса-2017"; 15.11.-о вспышке ящура в Республике Башккортостан (эл. почта 15 орг.); 24.11.- о создании на базе Центра детского творчества профессиональной площадки парикмахерского мастерства; 23.12.- о внесений изменений в ст. 1 Закона УР "Обограничении розничной продажи алкогольной продукции  на территории УР" (эл. почтой 23 орг.)</t>
  </si>
  <si>
    <t>8-й городской конкурс профессионального мастерства среди парикмахеров, визажистов и мастеров маникюра "Очарование 2017",                                                                                               9-й городской конкурс профессионального мастерства среди предприятий общественного питания «Палитра вкуса 2017» .</t>
  </si>
  <si>
    <t>Оказано 179 бесплатных консультаций субъектам МСП и начинающим предпринимателям</t>
  </si>
  <si>
    <t xml:space="preserve">В рамках   формирования заявки по  ТОСЭР  и Паспорта программы "Комплексное развитие моногорода Воткинска" определены приоритетные  инвестиционные проекты для развития города. Разработаны и направлены на согласование в НО АИР проект Паспорта программы "Комплексное развитие моногорода Воткинска" и заявка на создание ТОСЭР.                                                                                        Сентябрь - участие в финале конкурса открытого регионального этапа Национальной премии  "Бизнес-Успех 2017",в номинации "Лучшая муниципальная практика поддержки предпринимательства и улучшения инвестиционного климата" организаована работа с предпринимателями по подготовке и заполнению проектов для участия в конкурсе. </t>
  </si>
  <si>
    <t>Информация об инвестиционных площадках размещена на официальном сайте Инвестиционного портала УР Информация по инвестционным площадкам скорректирована. Объявлен конкурс на заключение концессионного соглашения для объетка по ул.Молодежная, 4, инициаотором которого был инвестор - Девятов А.Г.</t>
  </si>
  <si>
    <t xml:space="preserve">Ежеквартально проводится мониторинг реализации инвестиционных проектов, включенных в КИП моногорода Воткинска  Осуществление  мониторинга реализации проектов на данный момент показало:                        получены разрешения Главы республики на получение змельнызх участков без торгов для одного из проектов. По двум  проектам - идет проработка вопросов по земельным участкам. Проведены совещания с потенциальными заинтересантами двух инвестционных проектов и концессионных соглашений. </t>
  </si>
  <si>
    <t xml:space="preserve"> Трудоустроено 39 инвалидов</t>
  </si>
  <si>
    <t>Относительное отклонение отчетного периода к предыдущему периоду</t>
  </si>
  <si>
    <t>Благодоря реализации Комплексной программы занятости населения города уровень безработицы в городе снижается</t>
  </si>
  <si>
    <t>Уменьшились поступления ЕНВД в связи с изменением Федерального законодательства (ст. 346.32 НК РФ)</t>
  </si>
  <si>
    <t>Факт на начало отчетного периода        (за 2016 год)</t>
  </si>
  <si>
    <t>Факт на конец отчетного периода        (за  2017 год)</t>
  </si>
  <si>
    <t xml:space="preserve">Выявлено 2 нарушения:                                                                            1. по факту розничной торговли спиртосодержащей непищевой продукцией (ярмарка Южная" материалы направлены в МО МВД и ТО "Роспотребнадзора", результат: конфискация продукции, адм. штраф 5 тыс. руб.)                                                                                              2. по факту нарушения розничной продажи алкогольной продукцией (ул.   1-е Мая, 127, адм. штраф 3 тыс. руб.)                                                                                                                Результаты рейдов :                                                                          1. По факту нарушения  розничной продажи алкогольной продукции составлено 11 протоколов,  адм. штраф 34 тыс. руб.                                                  2. С руководителями организаций проведена профилактическая беседа о запрете продажи алкогольной и спиртосодержащей продукции на вынос после 22.00 часов, где нахождение детей не допустимо или допускается в сопровождении родителей. Всего организовано 15 рейдов.                                                                                                                                         </t>
  </si>
  <si>
    <t>Организована выездная торговля  на 14 городских мероприятиях  (139 торговых точек)</t>
  </si>
  <si>
    <t xml:space="preserve">Проведено15 рейдов по нарушению правил торовли в неустановленных местах с представителями  управления ветеренарии УР и  МО МВД "Воткинский". Нарушителям выписанно адм.штрафов на сумму 285 тыс. руб.                                     </t>
  </si>
  <si>
    <t>8-й городской конкурс профессионального мастерства среди парикмахеров, визажистов и мастеров маникюра "Очарование 2017" (31 конкурсант в 45 номинациях).                                                                                              9-й городской  конкурс профессионального мастерства среди работников общественного питания «Палитра вкуса 2017»  ( 42 конкурсанта в 15 номинациях )</t>
  </si>
  <si>
    <t>Выдано 77 займов на общую сумму 50570  тыс. руб.                                          Профинансированными субъектами создано 26 рабочих мест.</t>
  </si>
  <si>
    <t>Форма 6. Сведения о внесенных за отчетный период изменениях в муниципальную программу</t>
  </si>
  <si>
    <t>Вид правового акта</t>
  </si>
  <si>
    <t>Дата принятия</t>
  </si>
  <si>
    <t>Номер</t>
  </si>
  <si>
    <t>Суть изменений (краткое содержание)</t>
  </si>
  <si>
    <t>постановление Администрации города Воткинска</t>
  </si>
  <si>
    <t xml:space="preserve">внесены  изменения по объемам финансирования </t>
  </si>
  <si>
    <t xml:space="preserve">Форма 7. Результаты оценки эффективности муниципальной  программы </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</si>
  <si>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</si>
  <si>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</si>
  <si>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</si>
  <si>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</si>
  <si>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</si>
  <si>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</si>
  <si>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Эффективность использования средств бюджета муниципального образования</t>
  </si>
  <si>
    <r>
      <t xml:space="preserve">Э </t>
    </r>
    <r>
      <rPr>
        <vertAlign val="subscript"/>
        <sz val="8"/>
        <color indexed="8"/>
        <rFont val="Times New Roman"/>
        <family val="1"/>
      </rPr>
      <t>МП</t>
    </r>
  </si>
  <si>
    <r>
      <t xml:space="preserve">СП </t>
    </r>
    <r>
      <rPr>
        <vertAlign val="subscript"/>
        <sz val="8"/>
        <color indexed="8"/>
        <rFont val="Times New Roman"/>
        <family val="1"/>
      </rPr>
      <t>МП</t>
    </r>
  </si>
  <si>
    <r>
      <t xml:space="preserve">СМ </t>
    </r>
    <r>
      <rPr>
        <vertAlign val="subscript"/>
        <sz val="8"/>
        <color indexed="8"/>
        <rFont val="Times New Roman"/>
        <family val="1"/>
      </rPr>
      <t>МП</t>
    </r>
  </si>
  <si>
    <r>
      <t xml:space="preserve">СР </t>
    </r>
    <r>
      <rPr>
        <vertAlign val="subscript"/>
        <sz val="8"/>
        <color indexed="8"/>
        <rFont val="Times New Roman"/>
        <family val="1"/>
      </rPr>
      <t>МП</t>
    </r>
  </si>
  <si>
    <r>
      <t xml:space="preserve">Э </t>
    </r>
    <r>
      <rPr>
        <vertAlign val="subscript"/>
        <sz val="8"/>
        <color indexed="8"/>
        <rFont val="Times New Roman"/>
        <family val="1"/>
      </rPr>
      <t>БС</t>
    </r>
  </si>
  <si>
    <t>Заместитель главы Администрации по экономике, финансам и инвестициям</t>
  </si>
  <si>
    <t>высокая</t>
  </si>
  <si>
    <t>средняя</t>
  </si>
  <si>
    <t xml:space="preserve">Проведено 8 обучающих семинаров для  субъектов МСП (обучено 303 субъектов МСП):                                            1) Клиентоориентированный сервис - как ключевое конкурентное преимущество                                                   2) Применение онлайн-касс и возникающие при этом вопросы.                                                                                                                                                           3) О применении контрольно-кассовой техники.                                                                         4) Управление 21 века: современные технологии лидерства.                                                                         5) Мастер-класс "Техника СПИН в активных продажах"                                                                                                                                5) Практикум "Инструменты роста прибыли"               6) Управление госудаственными закупками  в рамках программ обучения "Корпорации МСП"                     7) Образовательная программа для женщин-предпринимателей "Бизнес для нее"                               8) Обучение по охране труда.                                                                                                                                                                                                                                                                                                                                                 </t>
  </si>
  <si>
    <t xml:space="preserve">Состоялось 8  заседаний Общественного совета предпринимталей. Рассматривались вопросы:                      1. Выборы нового председетеля совета.                                            2. Участие в субботнике ко Дню Победы.                                             3. Подготовка к празднованию Дня предпринимателя РФ, утверждение кандидатур на награждение почетными грамотами Главы МО.                                                                 4.  Увеличение ставок арендной платы за землю для ведения предпринимательской  деятельности (с участием уполномоченного по защите прав предпринимателей А.А. Прасолова).                                                                                               5. Формат взаимодействия с Главой города.                                                       6. Обсуждение законопроекта о запрете продажди алкоголя в магазинах, расположенных жилых домах.                          7. Проблемы парковки в центральной части города.                            8.  Установка дорожных знаков дополнительной информации на улицах Кирова и Ленина.                      9. Спектр услуг, оказываемых Автономным учреждением «Многофункциональный центр предоставления государственных и муниципальных услуг города Воткинска» для бизнеса.                                               10. Благоустройство "тропы здоровья" в Березовском лесу. </t>
  </si>
  <si>
    <t xml:space="preserve">Подана   заявка в Агенство инвестиционного развития УР  о создании территории опережающего социально-экономического развития (проводится согласование с профильными министерствами УР).                                                                                                                         Ведутся работы по подготовке  заявки на получение из Фонда развития моногородов субсидий на инфраструктуру, необходимую для реализации инвестиционных проектов.                                                     На 01.01.2018 года  11 инвестиционных проектов предприятий города Воткинска внесены в Реестр инвестиционных проектов Удмуртской Республики.                                                                     С целью поддержки и сопровождения социальных проектов горожан с 01.06.2017 начал работать офис городских проектов.   Оказана консультационная, организационная и методическая помощь  5 субъектам предпринимательства по разработке  инвестиционных проектов.  В стадии подготовки 3 пакета заявок инвесторов в Министерство экономики УР на получение земельных участков без торгов и включения в Ресстр инвестиционных проектов.                                                                                                                                                                                                                                                                                 </t>
  </si>
  <si>
    <t xml:space="preserve">На сайте МО "Город Воткинск"  создан раздел "Помощь инвестору", где размещается информация по мерам  поддержки инвесторам, нормативным документам об инвестиционной деятельности и др. В 2017 году созданный раздел значительно расширен: размещена информация о возможности получения кредитов, гарантийной поддержки со  стороны государства, в простой и доступной форме предложено  методическое руководство  о составлении бизнес-плана  и о формах поддержки инвестора. Сделана рассылка 36 субъектам МСП о возможности привлечения кредитов из АО "Корпорация МСП" и Фонда развития промышленности. Проведено совещение с представителями НКО, как с возможными грантозаявителями и потенциальными инвесторами социальных и коммерческих проектов. Подано две заявки в Фонд Прездентских грантов. Организована консультационная помощь в  "Офисе городских проектов" по заполнению грантовых заявок.  </t>
  </si>
  <si>
    <t xml:space="preserve">Разработано Положение об инвестиционном Совете при Главе муниципального образования "Город Воткинск". Провдены два заседания Общественного Совета по инвестциям. Обсуждены, согласованы и приняты в работу 5 заявок от потенциальных инвесторов, общей стоимостью инвестиций примерно - 231,7 млн. и количеством рабочих мест для 102 человек. </t>
  </si>
  <si>
    <t xml:space="preserve">В 2017 г. на предприятиях города трудоустроено  368 несовершеннолетних граждан. Часть городских предприятий не смогли создать рабочие места для несовершеннолетних, в связи с финансовыми трудностями. </t>
  </si>
  <si>
    <t>На общественные и временные работы в 2017 г. трудоустроено 36 человек. Часть безработных граждан состоящих на учете в ЦЗН трудоустроилась на постоянные рабочие места, что привело к снижению показателя безработицы по городу.</t>
  </si>
  <si>
    <t xml:space="preserve">Дорабатывается заявка на присвоение городу статуса ТОСЭР.                                                                             </t>
  </si>
  <si>
    <t>В течение года</t>
  </si>
  <si>
    <t xml:space="preserve">Сформирован пакет документов для акредитации промпарка ООО Прогресс. По итогам года наполняемость промпарка  составляет  около 70-80%. В 2017 году 2 резидента промпарка (ООО "ВЛТ", ООО "Энергорешения") получили субсидии на возмещение части затрат по договорам лизинга. </t>
  </si>
  <si>
    <r>
      <t>Подготовлена информация в Министерство труда и миграционной политики УР о потребности в кадрах по профессиям начального и специальностям среднего профессионального и высшего образования в МО «Город Воткинск». Информация актуализируется 1 раз в год. Подготовлена новая программа профориентации.</t>
    </r>
    <r>
      <rPr>
        <sz val="9"/>
        <color indexed="13"/>
        <rFont val="Times New Roman"/>
        <family val="1"/>
      </rPr>
      <t xml:space="preserve">        </t>
    </r>
    <r>
      <rPr>
        <sz val="9"/>
        <rFont val="Times New Roman"/>
        <family val="1"/>
      </rPr>
      <t xml:space="preserve">                                                                                  </t>
    </r>
  </si>
  <si>
    <t xml:space="preserve">В социальных сетях "В контакте" создана открытая группа "Общественный совет предпринимателей г. Воткинска" для обмена новостями и актуальной информацией в сфере предпринимательства, обсуждения проблем (более 100 участников).  Организован субботник  на Нагорном кладбище в честь Дня Победы.                                                 26.05.2017 - Межрегиональный форум, посвященный дню Российского предпринимательства (более 120 участников).                                                                       18.08.2017 -  молодежный форуме на базе ДОЛ "Юность", информирование о мерах гос.поддержки  в сфере малого и среднего предпринимательства. 28.08. - оказание практической помощи в процедуре ОРВ законопроекта о запрете продажи алкоголя в магазинах расположенных в жилых домах (регистрация на портале).                                                                    05.09.2017 - субботник по уборке тропы здоровья в Березовском лесу (предприниматели, Администрация города, общественные организации).                       06.09.2017 - выставка продукции местных предприятий в рамках Дня охраны труда для студентов и школьников старших классов.                                                                                           Организация приема предпринимателей по личным вопросам Главой города Воткинска 1 раз в месяц (каждый второй четверг месяца).  Выступление на радио о мерах поддержки субъектов МСП и услугах МФЦ для бизнеса.                                                             20.10.2017 - бизнес-миссия предпринимателей города Воткикинска в Турцию (г. Стамбул).                                                                                                                                                                                              13.12.2017- круглый стол с участием турецких бизнесменов (ассоциация предпринимателей города Стамбула «Istanbul–RusKom») и местных предпринимателей с целью знакомства с инвестиционным потенциалом региона и установлением деловых контактов. </t>
  </si>
  <si>
    <t xml:space="preserve">В марте приняли участие  в Статегической сессии активных горожан "Живой Воткинск" по разработке и внедрению проектов развития Воткинска, проводимой Всероссийским сообществом экспертов и практиков городского развития "Живые города".        Приняли участие в разработке Карты инвестиционных возможностей УР (презентовали конкурентные ниши города Воткинска). В октябре приняли участие в сессии активных горожан и потенциальных инвесторов города в разработке концепции наполнения набережной Воткинского пруда. Проведено два заседания Общественного и нвестиционного Совета при Главе города, на которых обсуждались инвестиционные проекты. Офис городских проектов оказывает помощь горожанам в сопровождении проектов с социальной направленностью.  </t>
  </si>
  <si>
    <t xml:space="preserve">Доля предпринимателей, использующих патентную систему налогообложения составила  16% от общего числа ИП ( в 2016 году - 9%) </t>
  </si>
  <si>
    <t xml:space="preserve">Обеспеченность населения района площадью торговых объектов города </t>
  </si>
  <si>
    <t>Ситуация анализируется, сделаны запросы в МИФНС. Показатель снизился из-за закрытия фактически неработающих ИП</t>
  </si>
  <si>
    <t>В городе отмечено увеличение малых и средних предприятий, но уменьшилось количество ИП</t>
  </si>
  <si>
    <t>Обучение по охране труда субъектов МСП с выдачей удостоверений установленного образца (40 человек).    Обучение по охране труда прошли более 350 руководителей и специалистов предприятий и организаций города.</t>
  </si>
  <si>
    <t xml:space="preserve">Заключено 444 муниципальных контрактов с субъектами МП  (24 % от общего объема закупок) </t>
  </si>
  <si>
    <t>Участие в кулинарном фестивале  "Пермская кухня 2017" , республиканских конкурсах "Бренд Удмуртиии 2016", "Ресторан года Удмуртии"</t>
  </si>
  <si>
    <t>Участие в республиканском конкурсе "Бренд Удмуртии 2016" ( участники: ОАО "Воткинская промышленная компания ", ОАО ТД "Воткинский пивзавод", МУП ТОП "Поиск"),  в республиканском конкурсе "Ресторан года Удмуртии" (категория "Выбор жюри", номинация "Лучшая европейская кухня" (ресторан "Маэстро" ООО"Софит"), в кулинарном фестивале "Пермская кухня 2017 " (1 место в номинации "Каша-кормилица наша" кафе "Жемчужина")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</si>
</sst>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FC19]d\ mmmm\ yyyy\ &quot;г.&quot;"/>
  </numFmts>
  <fonts count="67">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sz val="8.5"/>
      <name val="Times New Roman"/>
      <family val="1"/>
    </font>
    <font>
      <b/>
      <sz val="8.5"/>
      <name val="Times New Roman"/>
      <family val="1"/>
    </font>
    <font>
      <b/>
      <sz val="11"/>
      <color indexed="8"/>
      <name val="Calibri"/>
      <family val="2"/>
    </font>
    <font>
      <sz val="8.5"/>
      <name val="Calibri"/>
      <family val="2"/>
    </font>
    <font>
      <sz val="8"/>
      <name val="Calibri"/>
      <family val="2"/>
    </font>
    <font>
      <sz val="8.5"/>
      <color indexed="8"/>
      <name val="Times New Roman"/>
      <family val="1"/>
    </font>
    <font>
      <b/>
      <sz val="8.5"/>
      <color indexed="8"/>
      <name val="Times New Roman"/>
      <family val="1"/>
    </font>
    <font>
      <sz val="8.5"/>
      <color indexed="8"/>
      <name val="Calibri"/>
      <family val="2"/>
    </font>
    <font>
      <sz val="8"/>
      <name val="Times New Roman"/>
      <family val="1"/>
    </font>
    <font>
      <sz val="10"/>
      <color indexed="8"/>
      <name val="Times New Roman"/>
      <family val="1"/>
    </font>
    <font>
      <b/>
      <sz val="10"/>
      <color indexed="8"/>
      <name val="Times New Roman"/>
      <family val="1"/>
    </font>
    <font>
      <b/>
      <sz val="12"/>
      <name val="Times New Roman"/>
      <family val="1"/>
    </font>
    <font>
      <b/>
      <sz val="8"/>
      <name val="Times New Roman"/>
      <family val="1"/>
    </font>
    <font>
      <sz val="11"/>
      <name val="Calibri"/>
      <family val="2"/>
    </font>
    <font>
      <b/>
      <sz val="11"/>
      <name val="Calibri"/>
      <family val="2"/>
    </font>
    <font>
      <sz val="11"/>
      <name val="Times New Roman"/>
      <family val="1"/>
    </font>
    <font>
      <i/>
      <sz val="8.5"/>
      <name val="Times New Roman"/>
      <family val="1"/>
    </font>
    <font>
      <b/>
      <sz val="9"/>
      <name val="Calibri"/>
      <family val="2"/>
    </font>
    <font>
      <sz val="9"/>
      <name val="Calibri"/>
      <family val="2"/>
    </font>
    <font>
      <sz val="8"/>
      <color indexed="8"/>
      <name val="Times New Roman"/>
      <family val="1"/>
    </font>
    <font>
      <sz val="11"/>
      <color indexed="8"/>
      <name val="Times New Roman"/>
      <family val="1"/>
    </font>
    <font>
      <vertAlign val="subscript"/>
      <sz val="8"/>
      <color indexed="8"/>
      <name val="Times New Roman"/>
      <family val="1"/>
    </font>
    <font>
      <b/>
      <sz val="11"/>
      <color indexed="8"/>
      <name val="Times New Roman"/>
      <family val="1"/>
    </font>
    <font>
      <sz val="9"/>
      <color indexed="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5"/>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5"/>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5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5" fillId="31" borderId="0" applyNumberFormat="0" applyBorder="0" applyAlignment="0" applyProtection="0"/>
  </cellStyleXfs>
  <cellXfs count="270">
    <xf numFmtId="0" fontId="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0" xfId="0" applyFont="1" applyFill="1" applyBorder="1" applyAlignment="1">
      <alignment vertical="center" wrapText="1"/>
    </xf>
    <xf numFmtId="0" fontId="7" fillId="0" borderId="10" xfId="0" applyFont="1" applyFill="1" applyBorder="1" applyAlignment="1">
      <alignment horizontal="center" vertical="top"/>
    </xf>
    <xf numFmtId="0" fontId="15" fillId="0" borderId="0" xfId="0" applyFont="1" applyAlignment="1">
      <alignment/>
    </xf>
    <xf numFmtId="0" fontId="7" fillId="0" borderId="10" xfId="0" applyFont="1" applyFill="1" applyBorder="1" applyAlignment="1">
      <alignment vertical="top" wrapText="1"/>
    </xf>
    <xf numFmtId="0" fontId="6" fillId="32" borderId="10" xfId="0" applyFont="1" applyFill="1" applyBorder="1" applyAlignment="1">
      <alignment horizontal="center" vertical="center" wrapText="1"/>
    </xf>
    <xf numFmtId="0" fontId="7" fillId="32" borderId="10" xfId="0" applyFont="1" applyFill="1" applyBorder="1" applyAlignment="1">
      <alignment horizontal="left" vertical="center" wrapText="1"/>
    </xf>
    <xf numFmtId="172" fontId="7" fillId="32" borderId="10" xfId="0" applyNumberFormat="1" applyFont="1" applyFill="1" applyBorder="1" applyAlignment="1">
      <alignment horizontal="right" vertical="center"/>
    </xf>
    <xf numFmtId="0" fontId="6" fillId="32" borderId="10" xfId="0" applyFont="1" applyFill="1" applyBorder="1" applyAlignment="1">
      <alignment horizontal="left" vertical="center" wrapText="1"/>
    </xf>
    <xf numFmtId="172" fontId="6" fillId="32" borderId="10" xfId="0" applyNumberFormat="1" applyFont="1" applyFill="1" applyBorder="1" applyAlignment="1">
      <alignment horizontal="right" vertical="center"/>
    </xf>
    <xf numFmtId="178" fontId="6" fillId="32" borderId="10" xfId="0" applyNumberFormat="1" applyFont="1" applyFill="1" applyBorder="1" applyAlignment="1">
      <alignment horizontal="right" vertical="center"/>
    </xf>
    <xf numFmtId="172" fontId="0" fillId="0" borderId="0" xfId="0" applyNumberFormat="1" applyAlignment="1">
      <alignment/>
    </xf>
    <xf numFmtId="0" fontId="6" fillId="32" borderId="10" xfId="0" applyFont="1" applyFill="1" applyBorder="1" applyAlignment="1">
      <alignment horizontal="left" vertical="center" wrapText="1" indent="1"/>
    </xf>
    <xf numFmtId="0" fontId="6" fillId="32" borderId="10" xfId="0" applyFont="1" applyFill="1" applyBorder="1" applyAlignment="1">
      <alignment horizontal="left" vertical="top" wrapText="1"/>
    </xf>
    <xf numFmtId="0" fontId="6" fillId="32" borderId="10" xfId="0" applyFont="1" applyFill="1" applyBorder="1" applyAlignment="1">
      <alignment vertical="center" wrapText="1"/>
    </xf>
    <xf numFmtId="178" fontId="12" fillId="0" borderId="10" xfId="0" applyNumberFormat="1" applyFont="1" applyBorder="1" applyAlignment="1">
      <alignment/>
    </xf>
    <xf numFmtId="178" fontId="11" fillId="0" borderId="10" xfId="0" applyNumberFormat="1" applyFont="1" applyBorder="1" applyAlignment="1">
      <alignment/>
    </xf>
    <xf numFmtId="0" fontId="11" fillId="0" borderId="11" xfId="0" applyFont="1" applyBorder="1" applyAlignment="1">
      <alignment vertical="center" wrapText="1"/>
    </xf>
    <xf numFmtId="0" fontId="11" fillId="0" borderId="10" xfId="0" applyFont="1" applyBorder="1" applyAlignment="1">
      <alignment vertical="center" wrapText="1"/>
    </xf>
    <xf numFmtId="0" fontId="17" fillId="0" borderId="0" xfId="0" applyFont="1" applyFill="1" applyAlignment="1">
      <alignment horizontal="center" wrapText="1"/>
    </xf>
    <xf numFmtId="0" fontId="13" fillId="0" borderId="0" xfId="0" applyFont="1" applyAlignment="1">
      <alignment/>
    </xf>
    <xf numFmtId="0" fontId="0" fillId="0" borderId="10" xfId="0" applyBorder="1" applyAlignment="1">
      <alignment/>
    </xf>
    <xf numFmtId="0" fontId="14" fillId="0" borderId="10" xfId="0" applyFont="1" applyFill="1" applyBorder="1" applyAlignment="1">
      <alignment horizontal="center" vertical="center" wrapText="1"/>
    </xf>
    <xf numFmtId="0" fontId="14" fillId="0" borderId="0" xfId="0" applyFont="1" applyFill="1" applyAlignment="1">
      <alignment/>
    </xf>
    <xf numFmtId="0" fontId="18" fillId="0" borderId="0" xfId="0" applyFont="1" applyFill="1" applyAlignment="1">
      <alignment horizontal="center"/>
    </xf>
    <xf numFmtId="49" fontId="14" fillId="0" borderId="10" xfId="0" applyNumberFormat="1" applyFont="1" applyFill="1" applyBorder="1" applyAlignment="1">
      <alignment horizontal="center" vertical="center"/>
    </xf>
    <xf numFmtId="178" fontId="6" fillId="0" borderId="10"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justify" vertical="center" wrapText="1"/>
    </xf>
    <xf numFmtId="0" fontId="18" fillId="0" borderId="0" xfId="0" applyFont="1" applyFill="1" applyAlignment="1">
      <alignment horizontal="justify"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178" fontId="6" fillId="0" borderId="10" xfId="0" applyNumberFormat="1" applyFont="1" applyFill="1" applyBorder="1" applyAlignment="1">
      <alignment horizontal="right" vertical="center"/>
    </xf>
    <xf numFmtId="0" fontId="5" fillId="4" borderId="10" xfId="0" applyFont="1" applyFill="1" applyBorder="1" applyAlignment="1">
      <alignment horizontal="center" vertical="center" wrapText="1"/>
    </xf>
    <xf numFmtId="49" fontId="5" fillId="0" borderId="10"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49" fontId="5" fillId="4" borderId="10" xfId="0" applyNumberFormat="1" applyFont="1" applyFill="1" applyBorder="1" applyAlignment="1">
      <alignment horizontal="center" vertical="top"/>
    </xf>
    <xf numFmtId="0" fontId="5" fillId="32" borderId="10" xfId="0" applyFont="1" applyFill="1" applyBorder="1" applyAlignment="1">
      <alignment horizontal="left" vertical="top" wrapText="1"/>
    </xf>
    <xf numFmtId="0" fontId="4" fillId="0" borderId="10" xfId="0" applyFont="1" applyBorder="1" applyAlignment="1">
      <alignment/>
    </xf>
    <xf numFmtId="49" fontId="5" fillId="0" borderId="10" xfId="0" applyNumberFormat="1" applyFont="1" applyBorder="1" applyAlignment="1">
      <alignment horizontal="center" vertical="top"/>
    </xf>
    <xf numFmtId="0" fontId="5" fillId="0" borderId="10" xfId="0" applyFont="1" applyBorder="1" applyAlignment="1">
      <alignment horizontal="left" vertical="top" wrapText="1"/>
    </xf>
    <xf numFmtId="0" fontId="5" fillId="0" borderId="10" xfId="0" applyFont="1" applyBorder="1" applyAlignment="1">
      <alignment horizontal="justify" vertical="top" wrapText="1"/>
    </xf>
    <xf numFmtId="0" fontId="5" fillId="0" borderId="10" xfId="0" applyFont="1" applyBorder="1" applyAlignment="1">
      <alignment/>
    </xf>
    <xf numFmtId="0" fontId="5" fillId="0" borderId="0" xfId="0" applyFont="1" applyAlignment="1">
      <alignment/>
    </xf>
    <xf numFmtId="49" fontId="4" fillId="0" borderId="10" xfId="0" applyNumberFormat="1" applyFont="1" applyBorder="1" applyAlignment="1">
      <alignment horizontal="center" vertical="top"/>
    </xf>
    <xf numFmtId="0" fontId="4" fillId="0" borderId="10" xfId="0" applyFont="1" applyBorder="1" applyAlignment="1">
      <alignment horizontal="left" vertical="top" wrapText="1"/>
    </xf>
    <xf numFmtId="0" fontId="4" fillId="0" borderId="10" xfId="0" applyFont="1" applyBorder="1" applyAlignment="1">
      <alignment horizontal="justify" vertical="top" wrapText="1"/>
    </xf>
    <xf numFmtId="0" fontId="4" fillId="0" borderId="0" xfId="0" applyFont="1" applyAlignment="1">
      <alignment/>
    </xf>
    <xf numFmtId="0" fontId="5" fillId="0" borderId="0" xfId="0" applyFont="1" applyFill="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32" borderId="10" xfId="0" applyFont="1" applyFill="1" applyBorder="1" applyAlignment="1">
      <alignment horizontal="center" vertical="center" wrapText="1"/>
    </xf>
    <xf numFmtId="0" fontId="14" fillId="0" borderId="0" xfId="0" applyFont="1" applyAlignment="1">
      <alignment/>
    </xf>
    <xf numFmtId="0" fontId="14" fillId="0" borderId="0" xfId="0" applyFont="1" applyAlignment="1">
      <alignment horizontal="justify" vertical="center"/>
    </xf>
    <xf numFmtId="0" fontId="19" fillId="0" borderId="0" xfId="0" applyFont="1" applyFill="1" applyAlignment="1">
      <alignment/>
    </xf>
    <xf numFmtId="0" fontId="10" fillId="0" borderId="0" xfId="0" applyFont="1" applyFill="1" applyAlignment="1">
      <alignment/>
    </xf>
    <xf numFmtId="0" fontId="20" fillId="0" borderId="0" xfId="0" applyFont="1" applyFill="1" applyAlignment="1">
      <alignment/>
    </xf>
    <xf numFmtId="0" fontId="6"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xf>
    <xf numFmtId="0" fontId="12" fillId="0" borderId="0" xfId="0" applyFont="1" applyFill="1" applyAlignment="1">
      <alignment/>
    </xf>
    <xf numFmtId="49" fontId="11" fillId="0" borderId="10" xfId="0" applyNumberFormat="1" applyFont="1" applyFill="1" applyBorder="1" applyAlignment="1">
      <alignment horizontal="center" vertical="center"/>
    </xf>
    <xf numFmtId="0" fontId="11" fillId="0" borderId="10" xfId="0" applyFont="1" applyFill="1" applyBorder="1" applyAlignment="1">
      <alignment horizontal="justify" vertical="top"/>
    </xf>
    <xf numFmtId="0" fontId="11" fillId="0" borderId="10" xfId="0" applyFont="1" applyFill="1" applyBorder="1" applyAlignment="1">
      <alignment horizontal="center" vertical="center"/>
    </xf>
    <xf numFmtId="0" fontId="11" fillId="0" borderId="0" xfId="0" applyFont="1" applyFill="1" applyAlignment="1">
      <alignment/>
    </xf>
    <xf numFmtId="0" fontId="21" fillId="0" borderId="0" xfId="0" applyFont="1" applyFill="1" applyAlignment="1">
      <alignment/>
    </xf>
    <xf numFmtId="0" fontId="14" fillId="0" borderId="13" xfId="0" applyFont="1" applyFill="1" applyBorder="1" applyAlignment="1">
      <alignment horizontal="center" vertical="center" wrapText="1"/>
    </xf>
    <xf numFmtId="0" fontId="4" fillId="0" borderId="10" xfId="0" applyFont="1" applyFill="1" applyBorder="1" applyAlignment="1">
      <alignment/>
    </xf>
    <xf numFmtId="0" fontId="2" fillId="0" borderId="0" xfId="0" applyFont="1" applyFill="1" applyAlignment="1">
      <alignment horizontal="center" vertical="center"/>
    </xf>
    <xf numFmtId="0" fontId="5" fillId="0" borderId="0" xfId="0" applyFont="1" applyFill="1" applyAlignment="1">
      <alignment horizontal="center" vertical="center"/>
    </xf>
    <xf numFmtId="0" fontId="21" fillId="0" borderId="0" xfId="0" applyFont="1" applyFill="1" applyAlignment="1">
      <alignment horizontal="center" vertical="center"/>
    </xf>
    <xf numFmtId="0" fontId="19" fillId="0" borderId="0" xfId="0" applyFont="1" applyFill="1" applyAlignment="1">
      <alignment horizontal="center" vertical="center"/>
    </xf>
    <xf numFmtId="0" fontId="4" fillId="0" borderId="10" xfId="0" applyFont="1" applyFill="1" applyBorder="1" applyAlignment="1">
      <alignment horizontal="justify" vertical="top" wrapText="1"/>
    </xf>
    <xf numFmtId="0" fontId="4" fillId="0" borderId="0" xfId="0" applyFont="1" applyAlignment="1">
      <alignment horizontal="justify" vertical="center"/>
    </xf>
    <xf numFmtId="0" fontId="14" fillId="0" borderId="10" xfId="0" applyFont="1" applyFill="1" applyBorder="1" applyAlignment="1">
      <alignment horizontal="center"/>
    </xf>
    <xf numFmtId="0" fontId="14" fillId="0" borderId="13" xfId="0" applyFont="1" applyFill="1" applyBorder="1" applyAlignment="1">
      <alignment horizontal="center"/>
    </xf>
    <xf numFmtId="0" fontId="14" fillId="0" borderId="0" xfId="0" applyFont="1" applyFill="1" applyAlignment="1">
      <alignment horizontal="center"/>
    </xf>
    <xf numFmtId="0" fontId="5" fillId="0" borderId="10" xfId="0" applyFont="1" applyFill="1" applyBorder="1" applyAlignment="1">
      <alignment vertical="center" wrapText="1"/>
    </xf>
    <xf numFmtId="0" fontId="4" fillId="0" borderId="10" xfId="0" applyFont="1" applyFill="1" applyBorder="1" applyAlignment="1">
      <alignment vertical="top" wrapText="1"/>
    </xf>
    <xf numFmtId="0" fontId="6" fillId="0" borderId="10" xfId="0" applyFont="1" applyFill="1" applyBorder="1" applyAlignment="1">
      <alignment vertical="top" wrapText="1"/>
    </xf>
    <xf numFmtId="49" fontId="6" fillId="32" borderId="13" xfId="0" applyNumberFormat="1" applyFont="1" applyFill="1" applyBorder="1" applyAlignment="1">
      <alignment horizontal="center" vertical="top"/>
    </xf>
    <xf numFmtId="0" fontId="6" fillId="32" borderId="13" xfId="0" applyFont="1" applyFill="1" applyBorder="1" applyAlignment="1">
      <alignment horizontal="left" vertical="top" wrapText="1"/>
    </xf>
    <xf numFmtId="178" fontId="6" fillId="32" borderId="10" xfId="0" applyNumberFormat="1" applyFont="1" applyFill="1" applyBorder="1" applyAlignment="1">
      <alignment vertical="center"/>
    </xf>
    <xf numFmtId="180" fontId="11" fillId="0" borderId="0" xfId="0" applyNumberFormat="1" applyFont="1" applyFill="1" applyAlignment="1">
      <alignment/>
    </xf>
    <xf numFmtId="180" fontId="19" fillId="0" borderId="0" xfId="0" applyNumberFormat="1" applyFont="1" applyFill="1" applyAlignment="1">
      <alignment/>
    </xf>
    <xf numFmtId="180" fontId="10" fillId="0" borderId="0" xfId="0" applyNumberFormat="1" applyFont="1" applyFill="1" applyAlignment="1">
      <alignment/>
    </xf>
    <xf numFmtId="180" fontId="14" fillId="0" borderId="0" xfId="0" applyNumberFormat="1" applyFont="1" applyFill="1" applyAlignment="1">
      <alignment horizontal="center"/>
    </xf>
    <xf numFmtId="180" fontId="20" fillId="0" borderId="0" xfId="0" applyNumberFormat="1" applyFont="1" applyFill="1" applyAlignment="1">
      <alignment/>
    </xf>
    <xf numFmtId="180" fontId="12" fillId="0" borderId="0" xfId="0" applyNumberFormat="1" applyFont="1" applyFill="1" applyAlignment="1">
      <alignment/>
    </xf>
    <xf numFmtId="178" fontId="6"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172" fontId="6" fillId="0" borderId="10" xfId="0" applyNumberFormat="1" applyFont="1" applyFill="1" applyBorder="1" applyAlignment="1">
      <alignment horizontal="center" vertical="center"/>
    </xf>
    <xf numFmtId="180" fontId="6"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2" fontId="6" fillId="0" borderId="10" xfId="0" applyNumberFormat="1" applyFont="1" applyFill="1" applyBorder="1" applyAlignment="1">
      <alignment horizontal="center" vertical="center"/>
    </xf>
    <xf numFmtId="0" fontId="6" fillId="0" borderId="10" xfId="0" applyFont="1" applyFill="1" applyBorder="1" applyAlignment="1">
      <alignment horizontal="justify" vertical="top"/>
    </xf>
    <xf numFmtId="180" fontId="14" fillId="0" borderId="0" xfId="0" applyNumberFormat="1" applyFont="1" applyAlignment="1">
      <alignment/>
    </xf>
    <xf numFmtId="0" fontId="5" fillId="0" borderId="10" xfId="0" applyFont="1" applyFill="1" applyBorder="1" applyAlignment="1">
      <alignment horizontal="left" vertical="center" wrapText="1"/>
    </xf>
    <xf numFmtId="0" fontId="5" fillId="0" borderId="10" xfId="0" applyFont="1" applyBorder="1" applyAlignment="1">
      <alignment horizontal="left"/>
    </xf>
    <xf numFmtId="180" fontId="6" fillId="0" borderId="10" xfId="0" applyNumberFormat="1" applyFont="1" applyFill="1" applyBorder="1" applyAlignment="1">
      <alignment horizontal="center" vertical="center" wrapText="1"/>
    </xf>
    <xf numFmtId="0" fontId="4" fillId="32" borderId="10" xfId="0" applyFont="1" applyFill="1" applyBorder="1" applyAlignment="1">
      <alignment horizontal="justify" vertical="top" wrapText="1"/>
    </xf>
    <xf numFmtId="0" fontId="14" fillId="0" borderId="10" xfId="0" applyFont="1" applyBorder="1" applyAlignment="1">
      <alignment horizontal="center" vertical="center"/>
    </xf>
    <xf numFmtId="49" fontId="14" fillId="0" borderId="10" xfId="0" applyNumberFormat="1" applyFont="1" applyBorder="1" applyAlignment="1">
      <alignment horizontal="center" vertical="center"/>
    </xf>
    <xf numFmtId="0" fontId="19" fillId="0" borderId="0" xfId="0" applyFont="1" applyAlignment="1">
      <alignment/>
    </xf>
    <xf numFmtId="178" fontId="7" fillId="0" borderId="10" xfId="0" applyNumberFormat="1" applyFont="1" applyFill="1" applyBorder="1" applyAlignment="1">
      <alignment horizontal="center" vertical="center"/>
    </xf>
    <xf numFmtId="178" fontId="7" fillId="32" borderId="10" xfId="0" applyNumberFormat="1" applyFont="1" applyFill="1" applyBorder="1" applyAlignment="1">
      <alignment horizontal="center" vertical="center"/>
    </xf>
    <xf numFmtId="178" fontId="18" fillId="0" borderId="10" xfId="0" applyNumberFormat="1" applyFont="1" applyBorder="1" applyAlignment="1">
      <alignment horizontal="center" vertical="center"/>
    </xf>
    <xf numFmtId="178" fontId="14" fillId="0" borderId="10" xfId="0" applyNumberFormat="1" applyFont="1" applyBorder="1" applyAlignment="1">
      <alignment horizontal="center" vertical="center"/>
    </xf>
    <xf numFmtId="0" fontId="19" fillId="0" borderId="10" xfId="0" applyFont="1" applyBorder="1" applyAlignment="1">
      <alignment horizontal="center" vertical="center"/>
    </xf>
    <xf numFmtId="0" fontId="4" fillId="32" borderId="10" xfId="0" applyFont="1" applyFill="1" applyBorder="1" applyAlignment="1">
      <alignment horizontal="left" vertical="top" wrapText="1"/>
    </xf>
    <xf numFmtId="1" fontId="6" fillId="32" borderId="10" xfId="0" applyNumberFormat="1" applyFont="1" applyFill="1" applyBorder="1" applyAlignment="1">
      <alignment horizontal="center" vertical="center"/>
    </xf>
    <xf numFmtId="49" fontId="14" fillId="0" borderId="0" xfId="0" applyNumberFormat="1" applyFont="1" applyFill="1" applyAlignment="1">
      <alignment/>
    </xf>
    <xf numFmtId="49" fontId="18" fillId="0" borderId="0" xfId="0" applyNumberFormat="1" applyFont="1" applyFill="1" applyAlignment="1">
      <alignment horizont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0" fontId="4" fillId="32" borderId="10" xfId="0" applyFont="1" applyFill="1" applyBorder="1" applyAlignment="1">
      <alignment vertical="top"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32" borderId="10" xfId="0" applyFont="1" applyFill="1" applyBorder="1" applyAlignment="1">
      <alignment horizontal="center" vertical="center" wrapText="1"/>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0" fontId="4" fillId="32" borderId="10" xfId="0" applyFont="1" applyFill="1" applyBorder="1" applyAlignment="1">
      <alignment horizontal="left" vertical="center" wrapText="1"/>
    </xf>
    <xf numFmtId="0" fontId="4" fillId="0" borderId="10" xfId="0" applyFont="1" applyBorder="1" applyAlignment="1">
      <alignment horizontal="justify"/>
    </xf>
    <xf numFmtId="49" fontId="5" fillId="0" borderId="10" xfId="0" applyNumberFormat="1" applyFont="1" applyBorder="1" applyAlignment="1">
      <alignment horizontal="left" vertical="top" wrapText="1"/>
    </xf>
    <xf numFmtId="0" fontId="4" fillId="0" borderId="10" xfId="0" applyFont="1" applyFill="1" applyBorder="1" applyAlignment="1">
      <alignment horizontal="justify" vertical="top"/>
    </xf>
    <xf numFmtId="0" fontId="4" fillId="0" borderId="11" xfId="0" applyFont="1" applyFill="1" applyBorder="1" applyAlignment="1">
      <alignment vertical="center" wrapText="1"/>
    </xf>
    <xf numFmtId="0" fontId="24" fillId="0" borderId="10" xfId="0" applyFont="1" applyBorder="1" applyAlignment="1">
      <alignment/>
    </xf>
    <xf numFmtId="0" fontId="4" fillId="0" borderId="0" xfId="0" applyFont="1" applyAlignment="1">
      <alignment horizontal="left" vertical="top" wrapText="1"/>
    </xf>
    <xf numFmtId="49" fontId="5" fillId="0" borderId="10" xfId="0" applyNumberFormat="1" applyFont="1" applyBorder="1" applyAlignment="1">
      <alignment horizontal="justify" vertical="top" wrapText="1"/>
    </xf>
    <xf numFmtId="0" fontId="4" fillId="0" borderId="10" xfId="0" applyFont="1" applyBorder="1" applyAlignment="1">
      <alignment horizontal="center" vertical="top" wrapText="1"/>
    </xf>
    <xf numFmtId="49" fontId="4" fillId="0" borderId="10" xfId="0" applyNumberFormat="1" applyFont="1" applyBorder="1" applyAlignment="1">
      <alignment horizontal="center" vertical="top" wrapText="1"/>
    </xf>
    <xf numFmtId="49" fontId="4" fillId="0" borderId="0" xfId="0" applyNumberFormat="1" applyFont="1" applyAlignment="1">
      <alignment/>
    </xf>
    <xf numFmtId="49" fontId="14" fillId="0" borderId="0" xfId="0" applyNumberFormat="1" applyFont="1" applyAlignment="1">
      <alignment/>
    </xf>
    <xf numFmtId="0" fontId="6" fillId="0" borderId="10" xfId="0" applyFont="1" applyBorder="1" applyAlignment="1">
      <alignment horizontal="center" vertical="center" wrapText="1"/>
    </xf>
    <xf numFmtId="1" fontId="6" fillId="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19" fillId="0" borderId="0" xfId="0" applyFont="1" applyAlignment="1">
      <alignment/>
    </xf>
    <xf numFmtId="0" fontId="14" fillId="0" borderId="10" xfId="0" applyFont="1" applyBorder="1" applyAlignment="1">
      <alignment horizontal="center" vertical="top"/>
    </xf>
    <xf numFmtId="0" fontId="14" fillId="32" borderId="13" xfId="0" applyFont="1" applyFill="1" applyBorder="1" applyAlignment="1">
      <alignment horizontal="center" vertical="top"/>
    </xf>
    <xf numFmtId="0" fontId="14" fillId="32" borderId="13" xfId="0" applyFont="1" applyFill="1" applyBorder="1" applyAlignment="1">
      <alignment horizontal="center" vertical="center"/>
    </xf>
    <xf numFmtId="49" fontId="14" fillId="32" borderId="13" xfId="0" applyNumberFormat="1" applyFont="1" applyFill="1" applyBorder="1" applyAlignment="1">
      <alignment horizontal="center" vertical="center"/>
    </xf>
    <xf numFmtId="49" fontId="14" fillId="32" borderId="10" xfId="0" applyNumberFormat="1" applyFont="1" applyFill="1" applyBorder="1" applyAlignment="1">
      <alignment horizontal="center" vertical="center"/>
    </xf>
    <xf numFmtId="178" fontId="14" fillId="32" borderId="10" xfId="0" applyNumberFormat="1" applyFont="1" applyFill="1" applyBorder="1" applyAlignment="1">
      <alignment horizontal="center" vertical="center"/>
    </xf>
    <xf numFmtId="0" fontId="19" fillId="32" borderId="0" xfId="0" applyFont="1" applyFill="1" applyAlignment="1">
      <alignment/>
    </xf>
    <xf numFmtId="0" fontId="4" fillId="0" borderId="10" xfId="0" applyFont="1" applyFill="1" applyBorder="1" applyAlignment="1">
      <alignment horizontal="justify" vertical="center" wrapText="1"/>
    </xf>
    <xf numFmtId="14" fontId="4" fillId="0" borderId="10" xfId="0" applyNumberFormat="1" applyFont="1" applyFill="1" applyBorder="1" applyAlignment="1">
      <alignment horizontal="justify" vertical="top" wrapText="1"/>
    </xf>
    <xf numFmtId="0" fontId="66" fillId="0" borderId="11" xfId="0" applyFont="1" applyFill="1" applyBorder="1" applyAlignment="1">
      <alignment horizontal="center" vertical="center" wrapText="1"/>
    </xf>
    <xf numFmtId="178" fontId="6" fillId="0" borderId="11" xfId="0" applyNumberFormat="1" applyFont="1" applyFill="1" applyBorder="1" applyAlignment="1">
      <alignment horizontal="center" vertical="center" wrapText="1"/>
    </xf>
    <xf numFmtId="0" fontId="8" fillId="0" borderId="0" xfId="0" applyFont="1" applyAlignment="1">
      <alignment vertical="center"/>
    </xf>
    <xf numFmtId="0" fontId="12" fillId="0" borderId="10" xfId="0" applyFont="1" applyBorder="1" applyAlignment="1">
      <alignment horizontal="center" vertical="center" wrapText="1"/>
    </xf>
    <xf numFmtId="0" fontId="8" fillId="0" borderId="0" xfId="0" applyFont="1" applyAlignment="1">
      <alignment/>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25" fillId="0" borderId="10" xfId="0" applyFont="1" applyBorder="1" applyAlignment="1">
      <alignment horizontal="center" vertical="center"/>
    </xf>
    <xf numFmtId="0" fontId="26" fillId="0" borderId="0" xfId="0" applyFont="1" applyAlignment="1">
      <alignment horizontal="center" vertical="center"/>
    </xf>
    <xf numFmtId="0" fontId="25" fillId="0" borderId="10" xfId="0" applyFont="1" applyBorder="1" applyAlignment="1">
      <alignment horizontal="center" vertical="center" wrapText="1"/>
    </xf>
    <xf numFmtId="0" fontId="25" fillId="0" borderId="0" xfId="0" applyFont="1" applyAlignment="1">
      <alignment horizontal="center" vertical="center"/>
    </xf>
    <xf numFmtId="49" fontId="26" fillId="0" borderId="10" xfId="0" applyNumberFormat="1" applyFont="1" applyBorder="1" applyAlignment="1">
      <alignment horizontal="center" vertical="center"/>
    </xf>
    <xf numFmtId="0" fontId="26" fillId="0" borderId="10" xfId="0" applyFont="1" applyBorder="1" applyAlignment="1">
      <alignment horizontal="justify" vertical="center" wrapText="1"/>
    </xf>
    <xf numFmtId="0" fontId="26" fillId="0" borderId="10" xfId="0" applyFont="1" applyBorder="1" applyAlignment="1">
      <alignment horizontal="center" vertical="center" wrapText="1"/>
    </xf>
    <xf numFmtId="180" fontId="28" fillId="0" borderId="10" xfId="0" applyNumberFormat="1" applyFont="1" applyBorder="1" applyAlignment="1">
      <alignment horizontal="center" vertical="center"/>
    </xf>
    <xf numFmtId="180" fontId="26" fillId="0" borderId="10" xfId="0" applyNumberFormat="1" applyFont="1" applyBorder="1" applyAlignment="1">
      <alignment horizontal="center" vertical="center"/>
    </xf>
    <xf numFmtId="180" fontId="26" fillId="0" borderId="10" xfId="0" applyNumberFormat="1" applyFont="1" applyFill="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horizontal="justify" vertical="center"/>
    </xf>
    <xf numFmtId="0" fontId="4" fillId="33" borderId="10" xfId="0" applyFont="1" applyFill="1" applyBorder="1" applyAlignment="1">
      <alignment horizontal="left" vertical="top" wrapText="1"/>
    </xf>
    <xf numFmtId="0" fontId="4" fillId="33" borderId="10" xfId="0" applyFont="1" applyFill="1" applyBorder="1" applyAlignment="1">
      <alignment horizontal="justify" vertical="top" wrapText="1"/>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11" xfId="0" applyFont="1" applyBorder="1" applyAlignment="1">
      <alignment horizontal="center" vertical="top"/>
    </xf>
    <xf numFmtId="0" fontId="14" fillId="0" borderId="13" xfId="0" applyFont="1" applyBorder="1" applyAlignment="1">
      <alignment horizontal="center" vertical="top"/>
    </xf>
    <xf numFmtId="0" fontId="22" fillId="0" borderId="11" xfId="0" applyFont="1" applyFill="1" applyBorder="1" applyAlignment="1">
      <alignment horizontal="left" vertical="top" wrapText="1"/>
    </xf>
    <xf numFmtId="0" fontId="22" fillId="0" borderId="13"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3" xfId="0" applyFont="1" applyFill="1" applyBorder="1" applyAlignment="1">
      <alignment horizontal="left" vertical="top" wrapText="1"/>
    </xf>
    <xf numFmtId="49" fontId="14" fillId="0" borderId="11"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7" fillId="0" borderId="10"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0" fontId="7" fillId="0" borderId="10" xfId="0" applyFont="1" applyFill="1" applyBorder="1" applyAlignment="1">
      <alignment horizontal="left" vertical="top" wrapText="1"/>
    </xf>
    <xf numFmtId="49" fontId="7" fillId="0" borderId="11" xfId="0" applyNumberFormat="1" applyFont="1" applyFill="1" applyBorder="1" applyAlignment="1">
      <alignment horizontal="center" vertical="top"/>
    </xf>
    <xf numFmtId="49" fontId="7" fillId="0" borderId="13" xfId="0" applyNumberFormat="1" applyFont="1" applyFill="1" applyBorder="1" applyAlignment="1">
      <alignment horizontal="center" vertical="top"/>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xf>
    <xf numFmtId="0" fontId="2" fillId="0" borderId="0" xfId="0" applyFont="1" applyFill="1" applyAlignment="1">
      <alignment horizontal="center" wrapText="1"/>
    </xf>
    <xf numFmtId="0" fontId="17" fillId="0" borderId="0" xfId="0" applyFont="1" applyFill="1" applyAlignment="1">
      <alignment horizontal="center" wrapText="1"/>
    </xf>
    <xf numFmtId="0" fontId="6" fillId="0" borderId="11" xfId="0" applyFont="1" applyFill="1" applyBorder="1" applyAlignment="1">
      <alignment horizontal="center" vertical="top" wrapText="1"/>
    </xf>
    <xf numFmtId="0" fontId="6" fillId="0" borderId="13" xfId="0" applyFont="1" applyFill="1" applyBorder="1" applyAlignment="1">
      <alignment horizontal="center" vertical="top" wrapText="1"/>
    </xf>
    <xf numFmtId="49" fontId="7" fillId="32" borderId="10" xfId="0" applyNumberFormat="1" applyFont="1" applyFill="1" applyBorder="1" applyAlignment="1">
      <alignment horizontal="center" vertical="center"/>
    </xf>
    <xf numFmtId="0" fontId="7" fillId="32" borderId="10" xfId="0" applyFont="1" applyFill="1" applyBorder="1" applyAlignment="1">
      <alignment horizontal="left" vertical="center" wrapText="1"/>
    </xf>
    <xf numFmtId="0" fontId="7" fillId="32" borderId="10" xfId="0" applyFont="1" applyFill="1" applyBorder="1" applyAlignment="1">
      <alignment horizontal="center" vertical="center"/>
    </xf>
    <xf numFmtId="0" fontId="16" fillId="0" borderId="0" xfId="0" applyFont="1" applyAlignment="1">
      <alignment horizontal="center" vertical="center"/>
    </xf>
    <xf numFmtId="0" fontId="8" fillId="0" borderId="0" xfId="0" applyFont="1" applyAlignment="1">
      <alignment horizontal="center" vertical="center"/>
    </xf>
    <xf numFmtId="0" fontId="6" fillId="32" borderId="10"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5" fillId="4" borderId="12"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3" xfId="0" applyFont="1" applyFill="1" applyBorder="1" applyAlignment="1">
      <alignment horizontal="left" vertical="top" wrapText="1"/>
    </xf>
    <xf numFmtId="0" fontId="5" fillId="4" borderId="1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xf>
    <xf numFmtId="0" fontId="4" fillId="0" borderId="16" xfId="0" applyFont="1" applyBorder="1" applyAlignment="1">
      <alignment/>
    </xf>
    <xf numFmtId="0" fontId="4" fillId="0" borderId="13" xfId="0" applyFont="1" applyBorder="1" applyAlignment="1">
      <alignment/>
    </xf>
    <xf numFmtId="49" fontId="14" fillId="0" borderId="10" xfId="0" applyNumberFormat="1" applyFont="1" applyFill="1" applyBorder="1" applyAlignment="1">
      <alignment horizontal="center" vertical="center" wrapText="1"/>
    </xf>
    <xf numFmtId="0" fontId="14" fillId="0" borderId="11" xfId="0" applyFont="1" applyBorder="1" applyAlignment="1">
      <alignment horizontal="center" vertical="top" wrapText="1"/>
    </xf>
    <xf numFmtId="0" fontId="14" fillId="0" borderId="13" xfId="0" applyFont="1" applyBorder="1" applyAlignment="1">
      <alignment horizontal="center" vertical="top" wrapText="1"/>
    </xf>
    <xf numFmtId="0" fontId="3" fillId="0" borderId="0" xfId="0" applyFont="1" applyFill="1" applyAlignment="1">
      <alignment horizontal="center"/>
    </xf>
    <xf numFmtId="0" fontId="2" fillId="0" borderId="0" xfId="0" applyFont="1" applyFill="1" applyAlignment="1">
      <alignment/>
    </xf>
    <xf numFmtId="0" fontId="14" fillId="0" borderId="10" xfId="0" applyFont="1" applyFill="1" applyBorder="1" applyAlignment="1">
      <alignment horizontal="center" vertical="justify" wrapText="1"/>
    </xf>
    <xf numFmtId="0" fontId="14" fillId="0" borderId="10" xfId="0" applyFont="1" applyFill="1" applyBorder="1" applyAlignment="1">
      <alignment horizontal="center" vertical="center" wrapText="1"/>
    </xf>
    <xf numFmtId="0" fontId="15" fillId="0" borderId="0" xfId="0" applyFont="1" applyAlignment="1">
      <alignment horizontal="center"/>
    </xf>
    <xf numFmtId="0" fontId="3" fillId="0" borderId="0" xfId="0" applyFont="1" applyFill="1" applyAlignment="1">
      <alignment horizontal="center" wrapText="1"/>
    </xf>
    <xf numFmtId="0" fontId="14" fillId="0" borderId="0" xfId="0" applyFont="1" applyAlignment="1">
      <alignment horizontal="left" wrapText="1"/>
    </xf>
    <xf numFmtId="0" fontId="7" fillId="0" borderId="10" xfId="0" applyFont="1" applyFill="1" applyBorder="1" applyAlignment="1">
      <alignment horizontal="center"/>
    </xf>
    <xf numFmtId="0" fontId="14" fillId="0" borderId="10" xfId="0" applyFont="1" applyFill="1" applyBorder="1" applyAlignment="1">
      <alignment/>
    </xf>
    <xf numFmtId="0" fontId="14" fillId="0" borderId="11" xfId="0" applyFont="1" applyFill="1" applyBorder="1" applyAlignment="1">
      <alignment horizontal="center" vertical="center" wrapText="1"/>
    </xf>
    <xf numFmtId="0" fontId="0" fillId="0" borderId="16" xfId="0" applyBorder="1" applyAlignment="1">
      <alignment/>
    </xf>
    <xf numFmtId="0" fontId="0" fillId="0" borderId="13" xfId="0" applyBorder="1" applyAlignment="1">
      <alignment/>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10" fillId="0" borderId="16" xfId="0" applyFont="1" applyFill="1" applyBorder="1" applyAlignment="1">
      <alignment/>
    </xf>
    <xf numFmtId="0" fontId="10" fillId="0" borderId="13" xfId="0" applyFont="1" applyFill="1" applyBorder="1" applyAlignment="1">
      <alignment/>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3" fillId="0" borderId="0" xfId="0" applyFont="1" applyFill="1" applyAlignment="1">
      <alignment horizontal="center" vertical="center"/>
    </xf>
    <xf numFmtId="0" fontId="14" fillId="32" borderId="10" xfId="0" applyFont="1" applyFill="1" applyBorder="1" applyAlignment="1">
      <alignment horizontal="center" vertical="center" wrapText="1"/>
    </xf>
    <xf numFmtId="0" fontId="25" fillId="0" borderId="10" xfId="0" applyFont="1" applyBorder="1" applyAlignment="1">
      <alignment horizontal="center" vertical="center"/>
    </xf>
    <xf numFmtId="0" fontId="25"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34"/>
  <sheetViews>
    <sheetView zoomScalePageLayoutView="0" workbookViewId="0" topLeftCell="A19">
      <selection activeCell="A6" sqref="A6:Q6"/>
    </sheetView>
  </sheetViews>
  <sheetFormatPr defaultColWidth="9.140625" defaultRowHeight="15"/>
  <cols>
    <col min="1" max="5" width="3.28125" style="157" customWidth="1"/>
    <col min="6" max="6" width="37.28125" style="157" customWidth="1"/>
    <col min="7" max="7" width="13.421875" style="157" customWidth="1"/>
    <col min="8" max="8" width="5.421875" style="157" customWidth="1"/>
    <col min="9" max="10" width="4.00390625" style="157" customWidth="1"/>
    <col min="11" max="11" width="10.00390625" style="157" customWidth="1"/>
    <col min="12" max="12" width="4.57421875" style="157" customWidth="1"/>
    <col min="13" max="13" width="9.00390625" style="157" customWidth="1"/>
    <col min="14" max="14" width="9.421875" style="157" customWidth="1"/>
    <col min="15" max="15" width="9.7109375" style="157" customWidth="1"/>
    <col min="16" max="17" width="7.57421875" style="157" customWidth="1"/>
    <col min="18" max="16384" width="9.140625" style="157" customWidth="1"/>
  </cols>
  <sheetData>
    <row r="1" spans="1:17" ht="15">
      <c r="A1" s="5"/>
      <c r="B1" s="5"/>
      <c r="C1" s="5"/>
      <c r="D1" s="5"/>
      <c r="E1" s="5"/>
      <c r="F1" s="5"/>
      <c r="G1" s="5"/>
      <c r="H1" s="5"/>
      <c r="I1" s="5"/>
      <c r="J1" s="5"/>
      <c r="K1" s="5"/>
      <c r="L1" s="5"/>
      <c r="M1" s="5"/>
      <c r="N1" s="210" t="s">
        <v>87</v>
      </c>
      <c r="O1" s="210"/>
      <c r="P1" s="210"/>
      <c r="Q1" s="210"/>
    </row>
    <row r="2" spans="1:17" ht="42" customHeight="1">
      <c r="A2" s="5"/>
      <c r="B2" s="5"/>
      <c r="C2" s="5"/>
      <c r="D2" s="5"/>
      <c r="E2" s="5"/>
      <c r="F2" s="5"/>
      <c r="G2" s="5"/>
      <c r="H2" s="5"/>
      <c r="I2" s="5"/>
      <c r="J2" s="5"/>
      <c r="K2" s="5"/>
      <c r="L2" s="5"/>
      <c r="M2" s="5"/>
      <c r="N2" s="211" t="s">
        <v>113</v>
      </c>
      <c r="O2" s="211"/>
      <c r="P2" s="211"/>
      <c r="Q2" s="211"/>
    </row>
    <row r="3" spans="1:17" ht="15" customHeight="1">
      <c r="A3" s="5"/>
      <c r="B3" s="5"/>
      <c r="C3" s="5"/>
      <c r="D3" s="5"/>
      <c r="E3" s="5"/>
      <c r="F3" s="5"/>
      <c r="G3" s="5"/>
      <c r="H3" s="5"/>
      <c r="I3" s="5"/>
      <c r="J3" s="5"/>
      <c r="K3" s="5"/>
      <c r="L3" s="5"/>
      <c r="M3" s="5"/>
      <c r="N3" s="211" t="s">
        <v>88</v>
      </c>
      <c r="O3" s="211"/>
      <c r="P3" s="211"/>
      <c r="Q3" s="211"/>
    </row>
    <row r="4" spans="1:17" ht="14.25" customHeight="1">
      <c r="A4" s="5"/>
      <c r="B4" s="5"/>
      <c r="C4" s="5"/>
      <c r="D4" s="5"/>
      <c r="E4" s="5"/>
      <c r="F4" s="5"/>
      <c r="G4" s="5"/>
      <c r="H4" s="5"/>
      <c r="I4" s="5"/>
      <c r="J4" s="5"/>
      <c r="K4" s="5"/>
      <c r="L4" s="5"/>
      <c r="M4" s="5"/>
      <c r="O4" s="211"/>
      <c r="P4" s="211"/>
      <c r="Q4" s="211"/>
    </row>
    <row r="5" spans="1:17" ht="15" hidden="1">
      <c r="A5" s="5"/>
      <c r="B5" s="5"/>
      <c r="C5" s="5"/>
      <c r="D5" s="5"/>
      <c r="E5" s="5"/>
      <c r="F5" s="5"/>
      <c r="G5" s="5"/>
      <c r="H5" s="5"/>
      <c r="I5" s="5"/>
      <c r="J5" s="5"/>
      <c r="K5" s="5"/>
      <c r="L5" s="5"/>
      <c r="M5" s="5"/>
      <c r="N5" s="3"/>
      <c r="O5" s="3"/>
      <c r="P5" s="5"/>
      <c r="Q5" s="5"/>
    </row>
    <row r="6" spans="1:17" ht="33" customHeight="1">
      <c r="A6" s="212" t="s">
        <v>299</v>
      </c>
      <c r="B6" s="212"/>
      <c r="C6" s="212"/>
      <c r="D6" s="212"/>
      <c r="E6" s="212"/>
      <c r="F6" s="212"/>
      <c r="G6" s="212"/>
      <c r="H6" s="212"/>
      <c r="I6" s="212"/>
      <c r="J6" s="212"/>
      <c r="K6" s="212"/>
      <c r="L6" s="212"/>
      <c r="M6" s="212"/>
      <c r="N6" s="212"/>
      <c r="O6" s="212"/>
      <c r="P6" s="212"/>
      <c r="Q6" s="212"/>
    </row>
    <row r="7" spans="1:17" ht="15.75">
      <c r="A7" s="32"/>
      <c r="B7" s="32"/>
      <c r="C7" s="32"/>
      <c r="D7" s="32"/>
      <c r="E7" s="32"/>
      <c r="F7" s="32"/>
      <c r="G7" s="32"/>
      <c r="H7" s="32"/>
      <c r="I7" s="32"/>
      <c r="J7" s="32"/>
      <c r="K7" s="32"/>
      <c r="L7" s="32"/>
      <c r="M7" s="32"/>
      <c r="N7" s="32"/>
      <c r="O7" s="32"/>
      <c r="P7" s="32"/>
      <c r="Q7" s="32"/>
    </row>
    <row r="8" spans="1:17" ht="15">
      <c r="A8" s="209" t="s">
        <v>110</v>
      </c>
      <c r="B8" s="209"/>
      <c r="C8" s="209"/>
      <c r="D8" s="209"/>
      <c r="E8" s="209"/>
      <c r="F8" s="209"/>
      <c r="G8" s="209"/>
      <c r="H8" s="209"/>
      <c r="I8" s="209"/>
      <c r="J8" s="209"/>
      <c r="K8" s="209"/>
      <c r="L8" s="209"/>
      <c r="M8" s="209"/>
      <c r="N8" s="209"/>
      <c r="O8" s="209"/>
      <c r="P8" s="209"/>
      <c r="Q8" s="209"/>
    </row>
    <row r="9" spans="1:17" ht="15">
      <c r="A9" s="5"/>
      <c r="B9" s="5"/>
      <c r="C9" s="5"/>
      <c r="D9" s="4"/>
      <c r="E9" s="4"/>
      <c r="F9" s="4"/>
      <c r="G9" s="4"/>
      <c r="H9" s="4"/>
      <c r="I9" s="4"/>
      <c r="J9" s="4"/>
      <c r="K9" s="4"/>
      <c r="L9" s="4"/>
      <c r="M9" s="4"/>
      <c r="N9" s="4"/>
      <c r="O9" s="4"/>
      <c r="P9" s="4"/>
      <c r="Q9" s="4"/>
    </row>
    <row r="10" spans="1:17" ht="21.75" customHeight="1">
      <c r="A10" s="205" t="s">
        <v>203</v>
      </c>
      <c r="B10" s="206"/>
      <c r="C10" s="206"/>
      <c r="D10" s="206"/>
      <c r="E10" s="207"/>
      <c r="F10" s="204" t="s">
        <v>49</v>
      </c>
      <c r="G10" s="204" t="s">
        <v>51</v>
      </c>
      <c r="H10" s="204" t="s">
        <v>52</v>
      </c>
      <c r="I10" s="204"/>
      <c r="J10" s="204"/>
      <c r="K10" s="204"/>
      <c r="L10" s="204"/>
      <c r="M10" s="204" t="s">
        <v>53</v>
      </c>
      <c r="N10" s="204"/>
      <c r="O10" s="204"/>
      <c r="P10" s="204" t="s">
        <v>94</v>
      </c>
      <c r="Q10" s="204"/>
    </row>
    <row r="11" spans="1:17" ht="56.25">
      <c r="A11" s="9" t="s">
        <v>210</v>
      </c>
      <c r="B11" s="9" t="s">
        <v>204</v>
      </c>
      <c r="C11" s="9" t="s">
        <v>205</v>
      </c>
      <c r="D11" s="9" t="s">
        <v>206</v>
      </c>
      <c r="E11" s="9" t="s">
        <v>84</v>
      </c>
      <c r="F11" s="208" t="s">
        <v>47</v>
      </c>
      <c r="G11" s="204"/>
      <c r="H11" s="9" t="s">
        <v>54</v>
      </c>
      <c r="I11" s="9" t="s">
        <v>55</v>
      </c>
      <c r="J11" s="9" t="s">
        <v>56</v>
      </c>
      <c r="K11" s="9" t="s">
        <v>57</v>
      </c>
      <c r="L11" s="9" t="s">
        <v>58</v>
      </c>
      <c r="M11" s="9" t="s">
        <v>96</v>
      </c>
      <c r="N11" s="9" t="s">
        <v>95</v>
      </c>
      <c r="O11" s="9" t="s">
        <v>97</v>
      </c>
      <c r="P11" s="9" t="s">
        <v>98</v>
      </c>
      <c r="Q11" s="9" t="s">
        <v>99</v>
      </c>
    </row>
    <row r="12" spans="1:17" ht="15">
      <c r="A12" s="198" t="s">
        <v>214</v>
      </c>
      <c r="B12" s="198"/>
      <c r="C12" s="198"/>
      <c r="D12" s="198"/>
      <c r="E12" s="202"/>
      <c r="F12" s="201" t="s">
        <v>66</v>
      </c>
      <c r="G12" s="13" t="s">
        <v>60</v>
      </c>
      <c r="H12" s="15"/>
      <c r="I12" s="15"/>
      <c r="J12" s="15"/>
      <c r="K12" s="15"/>
      <c r="L12" s="15"/>
      <c r="M12" s="120">
        <f aca="true" t="shared" si="0" ref="M12:O16">M13</f>
        <v>3139.3999999999996</v>
      </c>
      <c r="N12" s="120">
        <f t="shared" si="0"/>
        <v>3139.3999999999996</v>
      </c>
      <c r="O12" s="120">
        <f t="shared" si="0"/>
        <v>3139</v>
      </c>
      <c r="P12" s="120">
        <f aca="true" t="shared" si="1" ref="P12:P17">O12/M12*100</f>
        <v>99.98725871185577</v>
      </c>
      <c r="Q12" s="120">
        <f aca="true" t="shared" si="2" ref="Q12:Q17">O12/N12*100</f>
        <v>99.98725871185577</v>
      </c>
    </row>
    <row r="13" spans="1:17" ht="31.5">
      <c r="A13" s="198"/>
      <c r="B13" s="198"/>
      <c r="C13" s="198"/>
      <c r="D13" s="198"/>
      <c r="E13" s="203"/>
      <c r="F13" s="201"/>
      <c r="G13" s="17" t="s">
        <v>63</v>
      </c>
      <c r="H13" s="15">
        <v>933</v>
      </c>
      <c r="I13" s="15"/>
      <c r="J13" s="15"/>
      <c r="K13" s="15"/>
      <c r="L13" s="15"/>
      <c r="M13" s="120">
        <f>M14+SUM(M15,M17,M30,M32,M34)</f>
        <v>3139.3999999999996</v>
      </c>
      <c r="N13" s="120">
        <f>N14+SUM(N15,N17,N30,N32,N34)</f>
        <v>3139.3999999999996</v>
      </c>
      <c r="O13" s="120">
        <f>O14+SUM(O15,O17,O30,O32,O34)</f>
        <v>3139</v>
      </c>
      <c r="P13" s="120">
        <f t="shared" si="1"/>
        <v>99.98725871185577</v>
      </c>
      <c r="Q13" s="120">
        <f t="shared" si="2"/>
        <v>99.98725871185577</v>
      </c>
    </row>
    <row r="14" spans="1:17" ht="15">
      <c r="A14" s="198" t="s">
        <v>214</v>
      </c>
      <c r="B14" s="198" t="s">
        <v>202</v>
      </c>
      <c r="C14" s="198"/>
      <c r="D14" s="198"/>
      <c r="E14" s="202"/>
      <c r="F14" s="201" t="s">
        <v>65</v>
      </c>
      <c r="G14" s="13" t="s">
        <v>60</v>
      </c>
      <c r="H14" s="15"/>
      <c r="I14" s="15"/>
      <c r="J14" s="15"/>
      <c r="K14" s="15"/>
      <c r="L14" s="15"/>
      <c r="M14" s="120">
        <f t="shared" si="0"/>
        <v>0</v>
      </c>
      <c r="N14" s="120">
        <f t="shared" si="0"/>
        <v>0</v>
      </c>
      <c r="O14" s="120">
        <f t="shared" si="0"/>
        <v>0</v>
      </c>
      <c r="P14" s="120">
        <v>0</v>
      </c>
      <c r="Q14" s="120">
        <v>0</v>
      </c>
    </row>
    <row r="15" spans="1:17" ht="31.5">
      <c r="A15" s="198"/>
      <c r="B15" s="198"/>
      <c r="C15" s="198"/>
      <c r="D15" s="198"/>
      <c r="E15" s="203"/>
      <c r="F15" s="201"/>
      <c r="G15" s="17" t="s">
        <v>63</v>
      </c>
      <c r="H15" s="6">
        <v>933</v>
      </c>
      <c r="I15" s="15"/>
      <c r="J15" s="15"/>
      <c r="K15" s="15"/>
      <c r="L15" s="15"/>
      <c r="M15" s="120">
        <v>0</v>
      </c>
      <c r="N15" s="120">
        <v>0</v>
      </c>
      <c r="O15" s="120">
        <v>0</v>
      </c>
      <c r="P15" s="120">
        <v>0</v>
      </c>
      <c r="Q15" s="120">
        <v>0</v>
      </c>
    </row>
    <row r="16" spans="1:17" ht="15">
      <c r="A16" s="198" t="s">
        <v>214</v>
      </c>
      <c r="B16" s="198" t="s">
        <v>201</v>
      </c>
      <c r="C16" s="198"/>
      <c r="D16" s="198"/>
      <c r="E16" s="202"/>
      <c r="F16" s="201" t="s">
        <v>59</v>
      </c>
      <c r="G16" s="13" t="s">
        <v>60</v>
      </c>
      <c r="H16" s="6"/>
      <c r="I16" s="6"/>
      <c r="J16" s="6"/>
      <c r="K16" s="6"/>
      <c r="L16" s="6"/>
      <c r="M16" s="120">
        <f>M17</f>
        <v>3139.3999999999996</v>
      </c>
      <c r="N16" s="120">
        <f t="shared" si="0"/>
        <v>3139.3999999999996</v>
      </c>
      <c r="O16" s="120">
        <f t="shared" si="0"/>
        <v>3139</v>
      </c>
      <c r="P16" s="120">
        <f t="shared" si="1"/>
        <v>99.98725871185577</v>
      </c>
      <c r="Q16" s="120">
        <f t="shared" si="2"/>
        <v>99.98725871185577</v>
      </c>
    </row>
    <row r="17" spans="1:17" ht="31.5">
      <c r="A17" s="198"/>
      <c r="B17" s="198"/>
      <c r="C17" s="198"/>
      <c r="D17" s="198"/>
      <c r="E17" s="203"/>
      <c r="F17" s="201"/>
      <c r="G17" s="17" t="s">
        <v>22</v>
      </c>
      <c r="H17" s="6">
        <v>933</v>
      </c>
      <c r="I17" s="10" t="s">
        <v>209</v>
      </c>
      <c r="J17" s="6">
        <v>12</v>
      </c>
      <c r="K17" s="10"/>
      <c r="L17" s="6"/>
      <c r="M17" s="120">
        <f>M21+M24+M26+M19+M20</f>
        <v>3139.3999999999996</v>
      </c>
      <c r="N17" s="120">
        <f>N21+N24+N26+N19+N20</f>
        <v>3139.3999999999996</v>
      </c>
      <c r="O17" s="120">
        <f>O21+O24+O26+O19+O20</f>
        <v>3139</v>
      </c>
      <c r="P17" s="120">
        <f t="shared" si="1"/>
        <v>99.98725871185577</v>
      </c>
      <c r="Q17" s="120">
        <f t="shared" si="2"/>
        <v>99.98725871185577</v>
      </c>
    </row>
    <row r="18" spans="1:17" ht="67.5">
      <c r="A18" s="11" t="s">
        <v>214</v>
      </c>
      <c r="B18" s="11" t="s">
        <v>201</v>
      </c>
      <c r="C18" s="11" t="s">
        <v>12</v>
      </c>
      <c r="D18" s="158">
        <v>1</v>
      </c>
      <c r="E18" s="158">
        <v>1</v>
      </c>
      <c r="F18" s="12" t="s">
        <v>61</v>
      </c>
      <c r="G18" s="95" t="s">
        <v>22</v>
      </c>
      <c r="H18" s="117">
        <v>933</v>
      </c>
      <c r="I18" s="118" t="s">
        <v>209</v>
      </c>
      <c r="J18" s="117">
        <v>12</v>
      </c>
      <c r="K18" s="118"/>
      <c r="L18" s="117">
        <v>810</v>
      </c>
      <c r="M18" s="123">
        <v>0</v>
      </c>
      <c r="N18" s="123">
        <v>0</v>
      </c>
      <c r="O18" s="123">
        <v>0</v>
      </c>
      <c r="P18" s="120">
        <v>0</v>
      </c>
      <c r="Q18" s="120">
        <v>0</v>
      </c>
    </row>
    <row r="19" spans="1:17" ht="33.75" customHeight="1">
      <c r="A19" s="199" t="s">
        <v>214</v>
      </c>
      <c r="B19" s="199" t="s">
        <v>201</v>
      </c>
      <c r="C19" s="199" t="s">
        <v>12</v>
      </c>
      <c r="D19" s="190">
        <v>2</v>
      </c>
      <c r="E19" s="190">
        <v>1</v>
      </c>
      <c r="F19" s="194" t="s">
        <v>14</v>
      </c>
      <c r="G19" s="194" t="s">
        <v>22</v>
      </c>
      <c r="H19" s="188">
        <v>933</v>
      </c>
      <c r="I19" s="196" t="s">
        <v>209</v>
      </c>
      <c r="J19" s="188">
        <v>12</v>
      </c>
      <c r="K19" s="118" t="s">
        <v>300</v>
      </c>
      <c r="L19" s="188">
        <v>814</v>
      </c>
      <c r="M19" s="123">
        <v>20</v>
      </c>
      <c r="N19" s="123">
        <v>20</v>
      </c>
      <c r="O19" s="123">
        <v>20</v>
      </c>
      <c r="P19" s="120">
        <f>O19/M19*100</f>
        <v>100</v>
      </c>
      <c r="Q19" s="120">
        <f>O19/N19*100</f>
        <v>100</v>
      </c>
    </row>
    <row r="20" spans="1:17" ht="33.75" customHeight="1">
      <c r="A20" s="200"/>
      <c r="B20" s="200"/>
      <c r="C20" s="200"/>
      <c r="D20" s="191"/>
      <c r="E20" s="191"/>
      <c r="F20" s="195"/>
      <c r="G20" s="195"/>
      <c r="H20" s="189"/>
      <c r="I20" s="197"/>
      <c r="J20" s="189"/>
      <c r="K20" s="118" t="s">
        <v>301</v>
      </c>
      <c r="L20" s="189"/>
      <c r="M20" s="123">
        <v>3083.7</v>
      </c>
      <c r="N20" s="123">
        <v>3083.7</v>
      </c>
      <c r="O20" s="123">
        <v>3083.7</v>
      </c>
      <c r="P20" s="120">
        <f>O20/M20*100</f>
        <v>100</v>
      </c>
      <c r="Q20" s="120">
        <f>O20/N20*100</f>
        <v>100</v>
      </c>
    </row>
    <row r="21" spans="1:17" ht="15">
      <c r="A21" s="199" t="s">
        <v>214</v>
      </c>
      <c r="B21" s="199" t="s">
        <v>201</v>
      </c>
      <c r="C21" s="199" t="s">
        <v>12</v>
      </c>
      <c r="D21" s="190">
        <v>3</v>
      </c>
      <c r="E21" s="190">
        <v>1</v>
      </c>
      <c r="F21" s="194" t="s">
        <v>114</v>
      </c>
      <c r="G21" s="213" t="s">
        <v>22</v>
      </c>
      <c r="H21" s="188">
        <v>933</v>
      </c>
      <c r="I21" s="196" t="s">
        <v>209</v>
      </c>
      <c r="J21" s="188">
        <v>12</v>
      </c>
      <c r="K21" s="118" t="s">
        <v>115</v>
      </c>
      <c r="L21" s="188">
        <v>814</v>
      </c>
      <c r="M21" s="123">
        <v>0</v>
      </c>
      <c r="N21" s="123">
        <v>0</v>
      </c>
      <c r="O21" s="123">
        <v>0</v>
      </c>
      <c r="P21" s="120">
        <v>0</v>
      </c>
      <c r="Q21" s="120">
        <v>0</v>
      </c>
    </row>
    <row r="22" spans="1:17" ht="15">
      <c r="A22" s="200"/>
      <c r="B22" s="200"/>
      <c r="C22" s="200"/>
      <c r="D22" s="191"/>
      <c r="E22" s="191"/>
      <c r="F22" s="195"/>
      <c r="G22" s="214"/>
      <c r="H22" s="189"/>
      <c r="I22" s="197"/>
      <c r="J22" s="189"/>
      <c r="K22" s="118" t="s">
        <v>50</v>
      </c>
      <c r="L22" s="189"/>
      <c r="M22" s="123">
        <v>0</v>
      </c>
      <c r="N22" s="123">
        <v>0</v>
      </c>
      <c r="O22" s="123">
        <v>0</v>
      </c>
      <c r="P22" s="120">
        <v>0</v>
      </c>
      <c r="Q22" s="120">
        <v>0</v>
      </c>
    </row>
    <row r="23" spans="1:17" s="164" customFormat="1" ht="67.5">
      <c r="A23" s="96" t="s">
        <v>214</v>
      </c>
      <c r="B23" s="96" t="s">
        <v>201</v>
      </c>
      <c r="C23" s="96" t="s">
        <v>12</v>
      </c>
      <c r="D23" s="159">
        <v>7</v>
      </c>
      <c r="E23" s="159">
        <v>1</v>
      </c>
      <c r="F23" s="97" t="s">
        <v>126</v>
      </c>
      <c r="G23" s="97" t="s">
        <v>22</v>
      </c>
      <c r="H23" s="160">
        <v>933</v>
      </c>
      <c r="I23" s="161" t="s">
        <v>209</v>
      </c>
      <c r="J23" s="160">
        <v>12</v>
      </c>
      <c r="K23" s="162" t="s">
        <v>50</v>
      </c>
      <c r="L23" s="160">
        <v>810</v>
      </c>
      <c r="M23" s="163">
        <v>0</v>
      </c>
      <c r="N23" s="163">
        <v>0</v>
      </c>
      <c r="O23" s="163">
        <v>0</v>
      </c>
      <c r="P23" s="121">
        <v>0</v>
      </c>
      <c r="Q23" s="121">
        <v>0</v>
      </c>
    </row>
    <row r="24" spans="1:17" ht="33.75">
      <c r="A24" s="11" t="s">
        <v>214</v>
      </c>
      <c r="B24" s="11" t="s">
        <v>201</v>
      </c>
      <c r="C24" s="11" t="s">
        <v>207</v>
      </c>
      <c r="D24" s="158">
        <v>1</v>
      </c>
      <c r="E24" s="158">
        <v>1</v>
      </c>
      <c r="F24" s="12" t="s">
        <v>16</v>
      </c>
      <c r="G24" s="95" t="s">
        <v>22</v>
      </c>
      <c r="H24" s="117">
        <v>933</v>
      </c>
      <c r="I24" s="118" t="s">
        <v>209</v>
      </c>
      <c r="J24" s="117">
        <v>12</v>
      </c>
      <c r="K24" s="118" t="s">
        <v>117</v>
      </c>
      <c r="L24" s="117">
        <v>244</v>
      </c>
      <c r="M24" s="123">
        <v>23.2</v>
      </c>
      <c r="N24" s="123">
        <v>23.2</v>
      </c>
      <c r="O24" s="123">
        <v>22.8</v>
      </c>
      <c r="P24" s="120">
        <f>O24/M24*100</f>
        <v>98.27586206896552</v>
      </c>
      <c r="Q24" s="120">
        <f>O24/N24*100</f>
        <v>98.27586206896552</v>
      </c>
    </row>
    <row r="25" spans="1:17" s="119" customFormat="1" ht="24.75" customHeight="1">
      <c r="A25" s="199" t="s">
        <v>214</v>
      </c>
      <c r="B25" s="199" t="s">
        <v>201</v>
      </c>
      <c r="C25" s="199" t="s">
        <v>209</v>
      </c>
      <c r="D25" s="190"/>
      <c r="E25" s="190"/>
      <c r="F25" s="192" t="s">
        <v>17</v>
      </c>
      <c r="G25" s="13" t="s">
        <v>60</v>
      </c>
      <c r="H25" s="117"/>
      <c r="I25" s="118"/>
      <c r="J25" s="117"/>
      <c r="K25" s="118"/>
      <c r="L25" s="117"/>
      <c r="M25" s="122">
        <f>M26</f>
        <v>12.5</v>
      </c>
      <c r="N25" s="122">
        <f>N26</f>
        <v>12.5</v>
      </c>
      <c r="O25" s="122">
        <f>O26</f>
        <v>12.5</v>
      </c>
      <c r="P25" s="122">
        <f>P26</f>
        <v>100</v>
      </c>
      <c r="Q25" s="122">
        <f>Q26</f>
        <v>100</v>
      </c>
    </row>
    <row r="26" spans="1:17" s="119" customFormat="1" ht="30.75" customHeight="1">
      <c r="A26" s="200"/>
      <c r="B26" s="200"/>
      <c r="C26" s="200"/>
      <c r="D26" s="191"/>
      <c r="E26" s="191"/>
      <c r="F26" s="193"/>
      <c r="G26" s="13" t="s">
        <v>22</v>
      </c>
      <c r="H26" s="117">
        <v>933</v>
      </c>
      <c r="I26" s="118"/>
      <c r="J26" s="117"/>
      <c r="K26" s="118"/>
      <c r="L26" s="117"/>
      <c r="M26" s="123">
        <f>M28</f>
        <v>12.5</v>
      </c>
      <c r="N26" s="123">
        <f>N28</f>
        <v>12.5</v>
      </c>
      <c r="O26" s="123">
        <f>O28</f>
        <v>12.5</v>
      </c>
      <c r="P26" s="123">
        <f>P28</f>
        <v>100</v>
      </c>
      <c r="Q26" s="123">
        <f>Q28</f>
        <v>100</v>
      </c>
    </row>
    <row r="27" spans="1:17" s="119" customFormat="1" ht="39" customHeight="1">
      <c r="A27" s="199" t="s">
        <v>214</v>
      </c>
      <c r="B27" s="199" t="s">
        <v>201</v>
      </c>
      <c r="C27" s="199" t="s">
        <v>209</v>
      </c>
      <c r="D27" s="190">
        <v>1</v>
      </c>
      <c r="E27" s="190">
        <v>1</v>
      </c>
      <c r="F27" s="194" t="s">
        <v>24</v>
      </c>
      <c r="G27" s="194" t="s">
        <v>22</v>
      </c>
      <c r="H27" s="188">
        <v>933</v>
      </c>
      <c r="I27" s="196" t="s">
        <v>209</v>
      </c>
      <c r="J27" s="188">
        <v>12</v>
      </c>
      <c r="K27" s="118" t="s">
        <v>18</v>
      </c>
      <c r="L27" s="188">
        <v>244</v>
      </c>
      <c r="M27" s="105">
        <v>0</v>
      </c>
      <c r="N27" s="105">
        <v>0</v>
      </c>
      <c r="O27" s="124">
        <v>0</v>
      </c>
      <c r="P27" s="105">
        <v>0</v>
      </c>
      <c r="Q27" s="105">
        <v>0</v>
      </c>
    </row>
    <row r="28" spans="1:17" s="119" customFormat="1" ht="39.75" customHeight="1">
      <c r="A28" s="200"/>
      <c r="B28" s="200"/>
      <c r="C28" s="200"/>
      <c r="D28" s="191"/>
      <c r="E28" s="191"/>
      <c r="F28" s="195"/>
      <c r="G28" s="195"/>
      <c r="H28" s="189"/>
      <c r="I28" s="197"/>
      <c r="J28" s="189"/>
      <c r="K28" s="118" t="s">
        <v>19</v>
      </c>
      <c r="L28" s="189"/>
      <c r="M28" s="105">
        <v>12.5</v>
      </c>
      <c r="N28" s="105">
        <v>12.5</v>
      </c>
      <c r="O28" s="124">
        <v>12.5</v>
      </c>
      <c r="P28" s="105">
        <f>O28/M28*100</f>
        <v>100</v>
      </c>
      <c r="Q28" s="105">
        <f>O28/N28*100</f>
        <v>100</v>
      </c>
    </row>
    <row r="29" spans="1:17" ht="15">
      <c r="A29" s="198" t="s">
        <v>214</v>
      </c>
      <c r="B29" s="198" t="s">
        <v>212</v>
      </c>
      <c r="C29" s="198"/>
      <c r="D29" s="198"/>
      <c r="E29" s="202"/>
      <c r="F29" s="201" t="s">
        <v>62</v>
      </c>
      <c r="G29" s="13" t="s">
        <v>60</v>
      </c>
      <c r="H29" s="15"/>
      <c r="I29" s="15"/>
      <c r="J29" s="15"/>
      <c r="K29" s="15"/>
      <c r="L29" s="15"/>
      <c r="M29" s="120">
        <f>M30</f>
        <v>0</v>
      </c>
      <c r="N29" s="120">
        <f>N30</f>
        <v>0</v>
      </c>
      <c r="O29" s="120">
        <f>O30</f>
        <v>0</v>
      </c>
      <c r="P29" s="120">
        <v>0</v>
      </c>
      <c r="Q29" s="120">
        <v>0</v>
      </c>
    </row>
    <row r="30" spans="1:17" ht="31.5">
      <c r="A30" s="198"/>
      <c r="B30" s="198"/>
      <c r="C30" s="198"/>
      <c r="D30" s="198"/>
      <c r="E30" s="203"/>
      <c r="F30" s="201"/>
      <c r="G30" s="17" t="s">
        <v>63</v>
      </c>
      <c r="H30" s="6">
        <v>933</v>
      </c>
      <c r="I30" s="15"/>
      <c r="J30" s="15"/>
      <c r="K30" s="15"/>
      <c r="L30" s="15"/>
      <c r="M30" s="120">
        <v>0</v>
      </c>
      <c r="N30" s="120">
        <v>0</v>
      </c>
      <c r="O30" s="120">
        <v>0</v>
      </c>
      <c r="P30" s="120">
        <v>0</v>
      </c>
      <c r="Q30" s="120">
        <v>0</v>
      </c>
    </row>
    <row r="31" spans="1:17" ht="15">
      <c r="A31" s="198" t="s">
        <v>214</v>
      </c>
      <c r="B31" s="198" t="s">
        <v>213</v>
      </c>
      <c r="C31" s="198"/>
      <c r="D31" s="198"/>
      <c r="E31" s="202"/>
      <c r="F31" s="201" t="s">
        <v>64</v>
      </c>
      <c r="G31" s="13" t="s">
        <v>60</v>
      </c>
      <c r="H31" s="15"/>
      <c r="I31" s="15"/>
      <c r="J31" s="15"/>
      <c r="K31" s="15"/>
      <c r="L31" s="15"/>
      <c r="M31" s="120">
        <f aca="true" t="shared" si="3" ref="M31:O33">M32</f>
        <v>0</v>
      </c>
      <c r="N31" s="120">
        <f t="shared" si="3"/>
        <v>0</v>
      </c>
      <c r="O31" s="120">
        <f t="shared" si="3"/>
        <v>0</v>
      </c>
      <c r="P31" s="120">
        <v>0</v>
      </c>
      <c r="Q31" s="120">
        <v>0</v>
      </c>
    </row>
    <row r="32" spans="1:17" ht="31.5">
      <c r="A32" s="198"/>
      <c r="B32" s="198"/>
      <c r="C32" s="198"/>
      <c r="D32" s="198"/>
      <c r="E32" s="203"/>
      <c r="F32" s="201"/>
      <c r="G32" s="17" t="s">
        <v>63</v>
      </c>
      <c r="H32" s="6">
        <v>933</v>
      </c>
      <c r="I32" s="15"/>
      <c r="J32" s="15"/>
      <c r="K32" s="15"/>
      <c r="L32" s="15"/>
      <c r="M32" s="120">
        <v>0</v>
      </c>
      <c r="N32" s="120">
        <v>0</v>
      </c>
      <c r="O32" s="120">
        <v>0</v>
      </c>
      <c r="P32" s="120">
        <v>0</v>
      </c>
      <c r="Q32" s="120">
        <v>0</v>
      </c>
    </row>
    <row r="33" spans="1:17" ht="15">
      <c r="A33" s="198" t="s">
        <v>214</v>
      </c>
      <c r="B33" s="198" t="s">
        <v>118</v>
      </c>
      <c r="C33" s="198"/>
      <c r="D33" s="198"/>
      <c r="E33" s="202"/>
      <c r="F33" s="201" t="s">
        <v>119</v>
      </c>
      <c r="G33" s="13" t="s">
        <v>60</v>
      </c>
      <c r="H33" s="15"/>
      <c r="I33" s="15"/>
      <c r="J33" s="15"/>
      <c r="K33" s="15"/>
      <c r="L33" s="15"/>
      <c r="M33" s="120">
        <f t="shared" si="3"/>
        <v>0</v>
      </c>
      <c r="N33" s="120">
        <f t="shared" si="3"/>
        <v>0</v>
      </c>
      <c r="O33" s="120">
        <f t="shared" si="3"/>
        <v>0</v>
      </c>
      <c r="P33" s="120">
        <v>0</v>
      </c>
      <c r="Q33" s="120">
        <v>0</v>
      </c>
    </row>
    <row r="34" spans="1:17" ht="31.5">
      <c r="A34" s="198"/>
      <c r="B34" s="198"/>
      <c r="C34" s="198"/>
      <c r="D34" s="198"/>
      <c r="E34" s="203"/>
      <c r="F34" s="201"/>
      <c r="G34" s="17" t="s">
        <v>63</v>
      </c>
      <c r="H34" s="6">
        <v>933</v>
      </c>
      <c r="I34" s="15"/>
      <c r="J34" s="15"/>
      <c r="K34" s="15"/>
      <c r="L34" s="15"/>
      <c r="M34" s="120">
        <v>0</v>
      </c>
      <c r="N34" s="120">
        <v>0</v>
      </c>
      <c r="O34" s="120">
        <v>0</v>
      </c>
      <c r="P34" s="120">
        <v>0</v>
      </c>
      <c r="Q34" s="120">
        <v>0</v>
      </c>
    </row>
  </sheetData>
  <sheetProtection/>
  <mergeCells count="87">
    <mergeCell ref="G19:G20"/>
    <mergeCell ref="H19:H20"/>
    <mergeCell ref="I19:I20"/>
    <mergeCell ref="J19:J20"/>
    <mergeCell ref="L19:L20"/>
    <mergeCell ref="A19:A20"/>
    <mergeCell ref="B19:B20"/>
    <mergeCell ref="C19:C20"/>
    <mergeCell ref="D19:D20"/>
    <mergeCell ref="E19:E20"/>
    <mergeCell ref="F19:F20"/>
    <mergeCell ref="L27:L28"/>
    <mergeCell ref="E31:E32"/>
    <mergeCell ref="B29:B30"/>
    <mergeCell ref="L21:L22"/>
    <mergeCell ref="G21:G22"/>
    <mergeCell ref="H21:H22"/>
    <mergeCell ref="I21:I22"/>
    <mergeCell ref="J21:J22"/>
    <mergeCell ref="E21:E22"/>
    <mergeCell ref="F21:F22"/>
    <mergeCell ref="D29:D30"/>
    <mergeCell ref="D21:D22"/>
    <mergeCell ref="C33:C34"/>
    <mergeCell ref="D33:D34"/>
    <mergeCell ref="A31:A32"/>
    <mergeCell ref="B31:B32"/>
    <mergeCell ref="A29:A30"/>
    <mergeCell ref="A27:A28"/>
    <mergeCell ref="B27:B28"/>
    <mergeCell ref="C27:C28"/>
    <mergeCell ref="N1:Q1"/>
    <mergeCell ref="N2:Q2"/>
    <mergeCell ref="N3:Q3"/>
    <mergeCell ref="C31:C32"/>
    <mergeCell ref="D31:D32"/>
    <mergeCell ref="C29:C30"/>
    <mergeCell ref="P10:Q10"/>
    <mergeCell ref="A6:Q6"/>
    <mergeCell ref="O4:Q4"/>
    <mergeCell ref="A8:Q8"/>
    <mergeCell ref="G10:G11"/>
    <mergeCell ref="A12:A13"/>
    <mergeCell ref="B12:B13"/>
    <mergeCell ref="E12:E13"/>
    <mergeCell ref="F12:F13"/>
    <mergeCell ref="C12:C13"/>
    <mergeCell ref="D12:D13"/>
    <mergeCell ref="C14:C15"/>
    <mergeCell ref="A16:A17"/>
    <mergeCell ref="M10:O10"/>
    <mergeCell ref="E33:E34"/>
    <mergeCell ref="F33:F34"/>
    <mergeCell ref="E29:E30"/>
    <mergeCell ref="F29:F30"/>
    <mergeCell ref="H10:L10"/>
    <mergeCell ref="A10:E10"/>
    <mergeCell ref="F10:F11"/>
    <mergeCell ref="E16:E17"/>
    <mergeCell ref="F16:F17"/>
    <mergeCell ref="A25:A26"/>
    <mergeCell ref="B25:B26"/>
    <mergeCell ref="A33:A34"/>
    <mergeCell ref="B33:B34"/>
    <mergeCell ref="C21:C22"/>
    <mergeCell ref="F31:F32"/>
    <mergeCell ref="A21:A22"/>
    <mergeCell ref="B21:B22"/>
    <mergeCell ref="D14:D15"/>
    <mergeCell ref="C25:C26"/>
    <mergeCell ref="D25:D26"/>
    <mergeCell ref="F14:F15"/>
    <mergeCell ref="B16:B17"/>
    <mergeCell ref="A14:A15"/>
    <mergeCell ref="B14:B15"/>
    <mergeCell ref="E14:E15"/>
    <mergeCell ref="D16:D17"/>
    <mergeCell ref="C16:C17"/>
    <mergeCell ref="J27:J28"/>
    <mergeCell ref="E25:E26"/>
    <mergeCell ref="F25:F26"/>
    <mergeCell ref="D27:D28"/>
    <mergeCell ref="E27:E28"/>
    <mergeCell ref="F27:F28"/>
    <mergeCell ref="G27:G28"/>
    <mergeCell ref="H27:H28"/>
    <mergeCell ref="I27:I28"/>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58"/>
  <sheetViews>
    <sheetView tabSelected="1" zoomScalePageLayoutView="0" workbookViewId="0" topLeftCell="C22">
      <selection activeCell="F34" sqref="F34"/>
    </sheetView>
  </sheetViews>
  <sheetFormatPr defaultColWidth="9.140625" defaultRowHeight="15"/>
  <cols>
    <col min="1" max="2" width="6.00390625" style="0" customWidth="1"/>
    <col min="3" max="3" width="22.00390625" style="0" customWidth="1"/>
    <col min="4" max="4" width="51.57421875" style="0" customWidth="1"/>
    <col min="5" max="5" width="17.57421875" style="0" customWidth="1"/>
    <col min="6" max="6" width="15.140625" style="0" customWidth="1"/>
    <col min="7" max="7" width="16.140625" style="0" customWidth="1"/>
  </cols>
  <sheetData>
    <row r="1" spans="1:7" ht="15">
      <c r="A1" s="16"/>
      <c r="B1" s="16"/>
      <c r="C1" s="16"/>
      <c r="D1" s="16"/>
      <c r="E1" s="16"/>
      <c r="F1" s="16"/>
      <c r="G1" s="16"/>
    </row>
    <row r="2" spans="1:7" ht="15">
      <c r="A2" s="218" t="s">
        <v>89</v>
      </c>
      <c r="B2" s="219"/>
      <c r="C2" s="219"/>
      <c r="D2" s="219"/>
      <c r="E2" s="219"/>
      <c r="F2" s="219"/>
      <c r="G2" s="219"/>
    </row>
    <row r="3" spans="1:7" ht="15">
      <c r="A3" s="16"/>
      <c r="B3" s="16"/>
      <c r="C3" s="16"/>
      <c r="D3" s="16"/>
      <c r="E3" s="16"/>
      <c r="F3" s="16"/>
      <c r="G3" s="16"/>
    </row>
    <row r="4" spans="1:7" s="33" customFormat="1" ht="11.25">
      <c r="A4" s="220" t="s">
        <v>203</v>
      </c>
      <c r="B4" s="221"/>
      <c r="C4" s="220" t="s">
        <v>67</v>
      </c>
      <c r="D4" s="220" t="s">
        <v>68</v>
      </c>
      <c r="E4" s="224" t="s">
        <v>69</v>
      </c>
      <c r="F4" s="225"/>
      <c r="G4" s="220" t="s">
        <v>109</v>
      </c>
    </row>
    <row r="5" spans="1:7" s="33" customFormat="1" ht="11.25">
      <c r="A5" s="220"/>
      <c r="B5" s="221"/>
      <c r="C5" s="221" t="s">
        <v>47</v>
      </c>
      <c r="D5" s="221"/>
      <c r="E5" s="222" t="s">
        <v>107</v>
      </c>
      <c r="F5" s="226" t="s">
        <v>108</v>
      </c>
      <c r="G5" s="220"/>
    </row>
    <row r="6" spans="1:7" s="33" customFormat="1" ht="33.75" customHeight="1">
      <c r="A6" s="18" t="s">
        <v>210</v>
      </c>
      <c r="B6" s="18" t="s">
        <v>204</v>
      </c>
      <c r="C6" s="221"/>
      <c r="D6" s="221"/>
      <c r="E6" s="223"/>
      <c r="F6" s="227"/>
      <c r="G6" s="220"/>
    </row>
    <row r="7" spans="1:7" ht="15">
      <c r="A7" s="215" t="s">
        <v>214</v>
      </c>
      <c r="B7" s="215"/>
      <c r="C7" s="216" t="s">
        <v>66</v>
      </c>
      <c r="D7" s="19" t="s">
        <v>60</v>
      </c>
      <c r="E7" s="28">
        <f>SUM(E8,E14:E16)</f>
        <v>21139.4</v>
      </c>
      <c r="F7" s="28">
        <f>SUM(F8,F14:F16)</f>
        <v>53709</v>
      </c>
      <c r="G7" s="28">
        <f>(F7/E7*100)</f>
        <v>254.07059803021843</v>
      </c>
    </row>
    <row r="8" spans="1:7" ht="15">
      <c r="A8" s="215"/>
      <c r="B8" s="215"/>
      <c r="C8" s="216"/>
      <c r="D8" s="21" t="s">
        <v>70</v>
      </c>
      <c r="E8" s="29">
        <f>SUM(E10:E13)</f>
        <v>3139.3999999999996</v>
      </c>
      <c r="F8" s="29">
        <f>SUM(F10:F13)</f>
        <v>3139</v>
      </c>
      <c r="G8" s="28">
        <f>(F8/E8*100)</f>
        <v>99.98725871185577</v>
      </c>
    </row>
    <row r="9" spans="1:7" ht="15">
      <c r="A9" s="215"/>
      <c r="B9" s="215"/>
      <c r="C9" s="216"/>
      <c r="D9" s="25" t="s">
        <v>71</v>
      </c>
      <c r="E9" s="22"/>
      <c r="F9" s="22"/>
      <c r="G9" s="28"/>
    </row>
    <row r="10" spans="1:7" ht="15">
      <c r="A10" s="215"/>
      <c r="B10" s="215"/>
      <c r="C10" s="216"/>
      <c r="D10" s="25" t="s">
        <v>72</v>
      </c>
      <c r="E10" s="22">
        <v>55.7</v>
      </c>
      <c r="F10" s="22">
        <v>55.3</v>
      </c>
      <c r="G10" s="28">
        <f>(F10/E10*100)</f>
        <v>99.2818671454219</v>
      </c>
    </row>
    <row r="11" spans="1:7" ht="15">
      <c r="A11" s="215"/>
      <c r="B11" s="215"/>
      <c r="C11" s="216"/>
      <c r="D11" s="25" t="s">
        <v>75</v>
      </c>
      <c r="E11" s="22">
        <v>956</v>
      </c>
      <c r="F11" s="22">
        <v>956</v>
      </c>
      <c r="G11" s="28">
        <f>(F11/E11*100)</f>
        <v>100</v>
      </c>
    </row>
    <row r="12" spans="1:7" ht="15">
      <c r="A12" s="215"/>
      <c r="B12" s="215"/>
      <c r="C12" s="216"/>
      <c r="D12" s="25" t="s">
        <v>74</v>
      </c>
      <c r="E12" s="22">
        <v>2127.7</v>
      </c>
      <c r="F12" s="22">
        <v>2127.7</v>
      </c>
      <c r="G12" s="28">
        <f>(F12/E12*100)</f>
        <v>100</v>
      </c>
    </row>
    <row r="13" spans="1:7" ht="15">
      <c r="A13" s="215"/>
      <c r="B13" s="215"/>
      <c r="C13" s="216"/>
      <c r="D13" s="25" t="s">
        <v>76</v>
      </c>
      <c r="E13" s="22">
        <f>SUM(E22,E31,E40,E48,E56)</f>
        <v>0</v>
      </c>
      <c r="F13" s="22">
        <f>SUM(F22,F31,F40,F48)</f>
        <v>0</v>
      </c>
      <c r="G13" s="28">
        <v>0</v>
      </c>
    </row>
    <row r="14" spans="1:7" ht="22.5">
      <c r="A14" s="215"/>
      <c r="B14" s="215"/>
      <c r="C14" s="216"/>
      <c r="D14" s="27" t="s">
        <v>77</v>
      </c>
      <c r="E14" s="22">
        <f>SUM(E23,E32,E41,E49,E57)</f>
        <v>3000</v>
      </c>
      <c r="F14" s="22">
        <f>SUM(F23,F32,F41,F49)</f>
        <v>0</v>
      </c>
      <c r="G14" s="28">
        <v>0</v>
      </c>
    </row>
    <row r="15" spans="1:7" ht="22.5">
      <c r="A15" s="215"/>
      <c r="B15" s="215"/>
      <c r="C15" s="216"/>
      <c r="D15" s="30" t="s">
        <v>81</v>
      </c>
      <c r="E15" s="22">
        <f>SUM(E33)</f>
        <v>5000</v>
      </c>
      <c r="F15" s="22">
        <f>SUM(F33)</f>
        <v>0</v>
      </c>
      <c r="G15" s="28">
        <v>0</v>
      </c>
    </row>
    <row r="16" spans="1:7" ht="15">
      <c r="A16" s="215"/>
      <c r="B16" s="215"/>
      <c r="C16" s="216"/>
      <c r="D16" s="27" t="s">
        <v>79</v>
      </c>
      <c r="E16" s="23">
        <f>SUM(E24,E34,E42,E50,E58)</f>
        <v>10000</v>
      </c>
      <c r="F16" s="23">
        <v>50570</v>
      </c>
      <c r="G16" s="28">
        <f>(F16/E16*100)</f>
        <v>505.70000000000005</v>
      </c>
    </row>
    <row r="17" spans="1:7" ht="15">
      <c r="A17" s="215" t="s">
        <v>214</v>
      </c>
      <c r="B17" s="215" t="s">
        <v>202</v>
      </c>
      <c r="C17" s="216" t="s">
        <v>65</v>
      </c>
      <c r="D17" s="19" t="s">
        <v>60</v>
      </c>
      <c r="E17" s="28">
        <f>SUM(E18,E23:E24)</f>
        <v>0</v>
      </c>
      <c r="F17" s="28">
        <f>SUM(F18,F23:F24)</f>
        <v>0</v>
      </c>
      <c r="G17" s="28">
        <f>SUM(G18,G23:G24)</f>
        <v>0</v>
      </c>
    </row>
    <row r="18" spans="1:7" ht="15">
      <c r="A18" s="215"/>
      <c r="B18" s="215"/>
      <c r="C18" s="216"/>
      <c r="D18" s="21" t="s">
        <v>70</v>
      </c>
      <c r="E18" s="29">
        <f>SUM(E20:E22)</f>
        <v>0</v>
      </c>
      <c r="F18" s="29">
        <f>SUM(F20:F22)</f>
        <v>0</v>
      </c>
      <c r="G18" s="29">
        <f>SUM(G20:G22)</f>
        <v>0</v>
      </c>
    </row>
    <row r="19" spans="1:7" ht="15">
      <c r="A19" s="215"/>
      <c r="B19" s="215"/>
      <c r="C19" s="216"/>
      <c r="D19" s="25" t="s">
        <v>71</v>
      </c>
      <c r="E19" s="22"/>
      <c r="F19" s="22"/>
      <c r="G19" s="22"/>
    </row>
    <row r="20" spans="1:7" ht="15">
      <c r="A20" s="215"/>
      <c r="B20" s="215"/>
      <c r="C20" s="216"/>
      <c r="D20" s="25" t="s">
        <v>72</v>
      </c>
      <c r="E20" s="22">
        <v>0</v>
      </c>
      <c r="F20" s="22">
        <v>0</v>
      </c>
      <c r="G20" s="22">
        <v>0</v>
      </c>
    </row>
    <row r="21" spans="1:7" ht="15">
      <c r="A21" s="215"/>
      <c r="B21" s="215"/>
      <c r="C21" s="216"/>
      <c r="D21" s="25" t="s">
        <v>75</v>
      </c>
      <c r="E21" s="22">
        <v>0</v>
      </c>
      <c r="F21" s="22">
        <v>0</v>
      </c>
      <c r="G21" s="22">
        <v>0</v>
      </c>
    </row>
    <row r="22" spans="1:7" ht="15">
      <c r="A22" s="215"/>
      <c r="B22" s="215"/>
      <c r="C22" s="216"/>
      <c r="D22" s="25" t="s">
        <v>76</v>
      </c>
      <c r="E22" s="22">
        <v>0</v>
      </c>
      <c r="F22" s="22">
        <v>0</v>
      </c>
      <c r="G22" s="22">
        <v>0</v>
      </c>
    </row>
    <row r="23" spans="1:7" ht="22.5">
      <c r="A23" s="215"/>
      <c r="B23" s="215"/>
      <c r="C23" s="216"/>
      <c r="D23" s="27" t="s">
        <v>77</v>
      </c>
      <c r="E23" s="22">
        <v>0</v>
      </c>
      <c r="F23" s="22">
        <v>0</v>
      </c>
      <c r="G23" s="22">
        <v>0</v>
      </c>
    </row>
    <row r="24" spans="1:7" ht="15">
      <c r="A24" s="215"/>
      <c r="B24" s="215"/>
      <c r="C24" s="216"/>
      <c r="D24" s="27" t="s">
        <v>79</v>
      </c>
      <c r="E24" s="23">
        <v>0</v>
      </c>
      <c r="F24" s="23">
        <v>0</v>
      </c>
      <c r="G24" s="23">
        <v>0</v>
      </c>
    </row>
    <row r="25" spans="1:7" ht="15">
      <c r="A25" s="215" t="s">
        <v>214</v>
      </c>
      <c r="B25" s="215" t="s">
        <v>201</v>
      </c>
      <c r="C25" s="216" t="s">
        <v>59</v>
      </c>
      <c r="D25" s="19" t="s">
        <v>60</v>
      </c>
      <c r="E25" s="20">
        <f>SUM(E26,E32:E34)</f>
        <v>18085.7</v>
      </c>
      <c r="F25" s="20">
        <f>SUM(F26,F32:F34)</f>
        <v>50625.3</v>
      </c>
      <c r="G25" s="28">
        <f>(F25/E25*100)</f>
        <v>279.918941484156</v>
      </c>
    </row>
    <row r="26" spans="1:8" ht="15">
      <c r="A26" s="215"/>
      <c r="B26" s="215"/>
      <c r="C26" s="216"/>
      <c r="D26" s="21" t="s">
        <v>70</v>
      </c>
      <c r="E26" s="22">
        <f>SUM(E28:E31)</f>
        <v>85.7</v>
      </c>
      <c r="F26" s="22">
        <v>55.3</v>
      </c>
      <c r="G26" s="28">
        <f>(F26/E26*100)</f>
        <v>64.52742123687281</v>
      </c>
      <c r="H26" s="24"/>
    </row>
    <row r="27" spans="1:7" ht="15">
      <c r="A27" s="215"/>
      <c r="B27" s="215"/>
      <c r="C27" s="216"/>
      <c r="D27" s="25" t="s">
        <v>71</v>
      </c>
      <c r="E27" s="22"/>
      <c r="F27" s="34"/>
      <c r="G27" s="28"/>
    </row>
    <row r="28" spans="1:7" ht="15">
      <c r="A28" s="215"/>
      <c r="B28" s="215"/>
      <c r="C28" s="216"/>
      <c r="D28" s="25" t="s">
        <v>72</v>
      </c>
      <c r="E28" s="23">
        <v>85.7</v>
      </c>
      <c r="F28" s="23">
        <v>55.3</v>
      </c>
      <c r="G28" s="28">
        <f>F28/E28*100</f>
        <v>64.52742123687281</v>
      </c>
    </row>
    <row r="29" spans="1:7" ht="15">
      <c r="A29" s="215"/>
      <c r="B29" s="215"/>
      <c r="C29" s="216"/>
      <c r="D29" s="25" t="s">
        <v>73</v>
      </c>
      <c r="E29" s="23">
        <v>0</v>
      </c>
      <c r="F29" s="23">
        <v>0</v>
      </c>
      <c r="G29" s="28">
        <v>0</v>
      </c>
    </row>
    <row r="30" spans="1:7" ht="15">
      <c r="A30" s="215"/>
      <c r="B30" s="215"/>
      <c r="C30" s="216"/>
      <c r="D30" s="25" t="s">
        <v>74</v>
      </c>
      <c r="E30" s="23">
        <v>0</v>
      </c>
      <c r="F30" s="23">
        <v>0</v>
      </c>
      <c r="G30" s="28">
        <v>0</v>
      </c>
    </row>
    <row r="31" spans="1:7" ht="15">
      <c r="A31" s="215"/>
      <c r="B31" s="215"/>
      <c r="C31" s="216"/>
      <c r="D31" s="25" t="s">
        <v>76</v>
      </c>
      <c r="E31" s="23">
        <v>0</v>
      </c>
      <c r="F31" s="29">
        <v>0</v>
      </c>
      <c r="G31" s="28">
        <v>0</v>
      </c>
    </row>
    <row r="32" spans="1:7" ht="22.5">
      <c r="A32" s="215"/>
      <c r="B32" s="215"/>
      <c r="C32" s="216"/>
      <c r="D32" s="26" t="s">
        <v>80</v>
      </c>
      <c r="E32" s="23">
        <v>3000</v>
      </c>
      <c r="F32" s="29">
        <v>0</v>
      </c>
      <c r="G32" s="28">
        <f>(F32/E32*100)</f>
        <v>0</v>
      </c>
    </row>
    <row r="33" spans="1:7" ht="22.5">
      <c r="A33" s="215"/>
      <c r="B33" s="215"/>
      <c r="C33" s="216"/>
      <c r="D33" s="31" t="s">
        <v>81</v>
      </c>
      <c r="E33" s="98">
        <v>5000</v>
      </c>
      <c r="F33" s="29">
        <v>0</v>
      </c>
      <c r="G33" s="28">
        <f>(F33/E33*100)</f>
        <v>0</v>
      </c>
    </row>
    <row r="34" spans="1:8" ht="15">
      <c r="A34" s="217"/>
      <c r="B34" s="217"/>
      <c r="C34" s="216"/>
      <c r="D34" s="27" t="s">
        <v>79</v>
      </c>
      <c r="E34" s="23">
        <v>10000</v>
      </c>
      <c r="F34" s="29">
        <v>50570</v>
      </c>
      <c r="G34" s="28">
        <f>(F34/E34*100)</f>
        <v>505.70000000000005</v>
      </c>
      <c r="H34" s="24"/>
    </row>
    <row r="35" spans="1:7" ht="15">
      <c r="A35" s="215" t="s">
        <v>214</v>
      </c>
      <c r="B35" s="215" t="s">
        <v>212</v>
      </c>
      <c r="C35" s="216" t="s">
        <v>62</v>
      </c>
      <c r="D35" s="19" t="s">
        <v>60</v>
      </c>
      <c r="E35" s="28">
        <f>SUM(E36,E41:E42)</f>
        <v>0</v>
      </c>
      <c r="F35" s="28">
        <f>SUM(F36,F41:F42)</f>
        <v>0</v>
      </c>
      <c r="G35" s="28">
        <v>0</v>
      </c>
    </row>
    <row r="36" spans="1:7" ht="15">
      <c r="A36" s="215"/>
      <c r="B36" s="215"/>
      <c r="C36" s="216"/>
      <c r="D36" s="21" t="s">
        <v>70</v>
      </c>
      <c r="E36" s="29">
        <f>SUM(E38:E40)</f>
        <v>0</v>
      </c>
      <c r="F36" s="29">
        <f>SUM(F38:F40)</f>
        <v>0</v>
      </c>
      <c r="G36" s="29">
        <f>SUM(G38:G40)</f>
        <v>0</v>
      </c>
    </row>
    <row r="37" spans="1:7" ht="15">
      <c r="A37" s="215"/>
      <c r="B37" s="215"/>
      <c r="C37" s="216"/>
      <c r="D37" s="25" t="s">
        <v>71</v>
      </c>
      <c r="E37" s="22"/>
      <c r="F37" s="22"/>
      <c r="G37" s="22"/>
    </row>
    <row r="38" spans="1:7" ht="15">
      <c r="A38" s="215"/>
      <c r="B38" s="215"/>
      <c r="C38" s="216"/>
      <c r="D38" s="25" t="s">
        <v>72</v>
      </c>
      <c r="E38" s="22">
        <v>0</v>
      </c>
      <c r="F38" s="22">
        <v>0</v>
      </c>
      <c r="G38" s="22">
        <v>0</v>
      </c>
    </row>
    <row r="39" spans="1:7" ht="15">
      <c r="A39" s="215"/>
      <c r="B39" s="215"/>
      <c r="C39" s="216"/>
      <c r="D39" s="25" t="s">
        <v>75</v>
      </c>
      <c r="E39" s="22">
        <v>0</v>
      </c>
      <c r="F39" s="22">
        <v>0</v>
      </c>
      <c r="G39" s="22">
        <v>0</v>
      </c>
    </row>
    <row r="40" spans="1:7" ht="15">
      <c r="A40" s="215"/>
      <c r="B40" s="215"/>
      <c r="C40" s="216"/>
      <c r="D40" s="25" t="s">
        <v>76</v>
      </c>
      <c r="E40" s="22">
        <v>0</v>
      </c>
      <c r="F40" s="22">
        <v>0</v>
      </c>
      <c r="G40" s="22">
        <v>0</v>
      </c>
    </row>
    <row r="41" spans="1:7" ht="22.5">
      <c r="A41" s="215"/>
      <c r="B41" s="215"/>
      <c r="C41" s="216"/>
      <c r="D41" s="27" t="s">
        <v>77</v>
      </c>
      <c r="E41" s="22">
        <v>0</v>
      </c>
      <c r="F41" s="22">
        <v>0</v>
      </c>
      <c r="G41" s="22">
        <v>0</v>
      </c>
    </row>
    <row r="42" spans="1:7" ht="15">
      <c r="A42" s="215"/>
      <c r="B42" s="215"/>
      <c r="C42" s="216"/>
      <c r="D42" s="27" t="s">
        <v>78</v>
      </c>
      <c r="E42" s="23">
        <v>0</v>
      </c>
      <c r="F42" s="45">
        <v>0</v>
      </c>
      <c r="G42" s="28">
        <v>0</v>
      </c>
    </row>
    <row r="43" spans="1:7" ht="15">
      <c r="A43" s="215" t="s">
        <v>214</v>
      </c>
      <c r="B43" s="215" t="s">
        <v>213</v>
      </c>
      <c r="C43" s="216" t="s">
        <v>64</v>
      </c>
      <c r="D43" s="19" t="s">
        <v>60</v>
      </c>
      <c r="E43" s="28">
        <f>SUM(E44,E49:E50)</f>
        <v>0</v>
      </c>
      <c r="F43" s="28">
        <f>SUM(F44,F49:F50)</f>
        <v>0</v>
      </c>
      <c r="G43" s="28">
        <f>SUM(G44,G49:G50)</f>
        <v>0</v>
      </c>
    </row>
    <row r="44" spans="1:7" ht="15">
      <c r="A44" s="215"/>
      <c r="B44" s="215"/>
      <c r="C44" s="216"/>
      <c r="D44" s="21" t="s">
        <v>70</v>
      </c>
      <c r="E44" s="29">
        <f>SUM(E46:E48)</f>
        <v>0</v>
      </c>
      <c r="F44" s="29">
        <f>SUM(F46:F48)</f>
        <v>0</v>
      </c>
      <c r="G44" s="29">
        <f>SUM(G46:G48)</f>
        <v>0</v>
      </c>
    </row>
    <row r="45" spans="1:7" ht="15">
      <c r="A45" s="215"/>
      <c r="B45" s="215"/>
      <c r="C45" s="216"/>
      <c r="D45" s="25" t="s">
        <v>71</v>
      </c>
      <c r="E45" s="22"/>
      <c r="F45" s="22"/>
      <c r="G45" s="22"/>
    </row>
    <row r="46" spans="1:7" ht="15">
      <c r="A46" s="215"/>
      <c r="B46" s="215"/>
      <c r="C46" s="216"/>
      <c r="D46" s="25" t="s">
        <v>72</v>
      </c>
      <c r="E46" s="22">
        <v>0</v>
      </c>
      <c r="F46" s="22">
        <v>0</v>
      </c>
      <c r="G46" s="22">
        <v>0</v>
      </c>
    </row>
    <row r="47" spans="1:7" ht="15">
      <c r="A47" s="215"/>
      <c r="B47" s="215"/>
      <c r="C47" s="216"/>
      <c r="D47" s="25" t="s">
        <v>75</v>
      </c>
      <c r="E47" s="22">
        <v>0</v>
      </c>
      <c r="F47" s="22">
        <v>0</v>
      </c>
      <c r="G47" s="22">
        <v>0</v>
      </c>
    </row>
    <row r="48" spans="1:7" ht="15">
      <c r="A48" s="215"/>
      <c r="B48" s="215"/>
      <c r="C48" s="216"/>
      <c r="D48" s="25" t="s">
        <v>76</v>
      </c>
      <c r="E48" s="22">
        <v>0</v>
      </c>
      <c r="F48" s="22">
        <v>0</v>
      </c>
      <c r="G48" s="22">
        <v>0</v>
      </c>
    </row>
    <row r="49" spans="1:7" ht="22.5">
      <c r="A49" s="215"/>
      <c r="B49" s="215"/>
      <c r="C49" s="216"/>
      <c r="D49" s="27" t="s">
        <v>77</v>
      </c>
      <c r="E49" s="22">
        <v>0</v>
      </c>
      <c r="F49" s="22">
        <v>0</v>
      </c>
      <c r="G49" s="22">
        <v>0</v>
      </c>
    </row>
    <row r="50" spans="1:7" ht="15">
      <c r="A50" s="215"/>
      <c r="B50" s="215"/>
      <c r="C50" s="216"/>
      <c r="D50" s="27" t="s">
        <v>79</v>
      </c>
      <c r="E50" s="23">
        <v>0</v>
      </c>
      <c r="F50" s="23">
        <v>0</v>
      </c>
      <c r="G50" s="23">
        <v>0</v>
      </c>
    </row>
    <row r="51" spans="1:7" ht="15">
      <c r="A51" s="215" t="s">
        <v>214</v>
      </c>
      <c r="B51" s="215" t="s">
        <v>118</v>
      </c>
      <c r="C51" s="216" t="s">
        <v>119</v>
      </c>
      <c r="D51" s="19" t="s">
        <v>60</v>
      </c>
      <c r="E51" s="28">
        <f>SUM(E52,E57:E58)</f>
        <v>0</v>
      </c>
      <c r="F51" s="28">
        <f>SUM(F52,F57:F58)</f>
        <v>0</v>
      </c>
      <c r="G51" s="28">
        <f>SUM(G52,G57:G58)</f>
        <v>0</v>
      </c>
    </row>
    <row r="52" spans="1:7" ht="15">
      <c r="A52" s="215"/>
      <c r="B52" s="215"/>
      <c r="C52" s="216"/>
      <c r="D52" s="21" t="s">
        <v>70</v>
      </c>
      <c r="E52" s="29">
        <f>SUM(E54:E56)</f>
        <v>0</v>
      </c>
      <c r="F52" s="29">
        <f>SUM(F54:F56)</f>
        <v>0</v>
      </c>
      <c r="G52" s="29">
        <f>SUM(G54:G56)</f>
        <v>0</v>
      </c>
    </row>
    <row r="53" spans="1:7" ht="15">
      <c r="A53" s="215"/>
      <c r="B53" s="215"/>
      <c r="C53" s="216"/>
      <c r="D53" s="25" t="s">
        <v>71</v>
      </c>
      <c r="E53" s="22"/>
      <c r="F53" s="22"/>
      <c r="G53" s="22"/>
    </row>
    <row r="54" spans="1:7" ht="15">
      <c r="A54" s="215"/>
      <c r="B54" s="215"/>
      <c r="C54" s="216"/>
      <c r="D54" s="25" t="s">
        <v>72</v>
      </c>
      <c r="E54" s="22">
        <v>0</v>
      </c>
      <c r="F54" s="22">
        <v>0</v>
      </c>
      <c r="G54" s="22">
        <v>0</v>
      </c>
    </row>
    <row r="55" spans="1:7" ht="15">
      <c r="A55" s="215"/>
      <c r="B55" s="215"/>
      <c r="C55" s="216"/>
      <c r="D55" s="25" t="s">
        <v>75</v>
      </c>
      <c r="E55" s="22">
        <v>0</v>
      </c>
      <c r="F55" s="22">
        <v>0</v>
      </c>
      <c r="G55" s="22">
        <v>0</v>
      </c>
    </row>
    <row r="56" spans="1:7" ht="15">
      <c r="A56" s="215"/>
      <c r="B56" s="215"/>
      <c r="C56" s="216"/>
      <c r="D56" s="25" t="s">
        <v>76</v>
      </c>
      <c r="E56" s="22">
        <v>0</v>
      </c>
      <c r="F56" s="22">
        <v>0</v>
      </c>
      <c r="G56" s="22">
        <v>0</v>
      </c>
    </row>
    <row r="57" spans="1:7" ht="22.5">
      <c r="A57" s="215"/>
      <c r="B57" s="215"/>
      <c r="C57" s="216"/>
      <c r="D57" s="27" t="s">
        <v>77</v>
      </c>
      <c r="E57" s="22">
        <v>0</v>
      </c>
      <c r="F57" s="22">
        <v>0</v>
      </c>
      <c r="G57" s="22">
        <v>0</v>
      </c>
    </row>
    <row r="58" spans="1:7" ht="15">
      <c r="A58" s="215"/>
      <c r="B58" s="215"/>
      <c r="C58" s="216"/>
      <c r="D58" s="27" t="s">
        <v>79</v>
      </c>
      <c r="E58" s="23">
        <v>0</v>
      </c>
      <c r="F58" s="23">
        <v>0</v>
      </c>
      <c r="G58" s="23">
        <v>0</v>
      </c>
    </row>
  </sheetData>
  <sheetProtection/>
  <mergeCells count="26">
    <mergeCell ref="A51:A58"/>
    <mergeCell ref="B51:B58"/>
    <mergeCell ref="C51:C58"/>
    <mergeCell ref="G4:G6"/>
    <mergeCell ref="B35:B42"/>
    <mergeCell ref="C35:C42"/>
    <mergeCell ref="A7:A16"/>
    <mergeCell ref="B7:B16"/>
    <mergeCell ref="C7:C16"/>
    <mergeCell ref="A43:A50"/>
    <mergeCell ref="A2:G2"/>
    <mergeCell ref="A4:B5"/>
    <mergeCell ref="C4:C6"/>
    <mergeCell ref="D4:D6"/>
    <mergeCell ref="E5:E6"/>
    <mergeCell ref="E4:F4"/>
    <mergeCell ref="F5:F6"/>
    <mergeCell ref="B43:B50"/>
    <mergeCell ref="C43:C50"/>
    <mergeCell ref="A17:A24"/>
    <mergeCell ref="B17:B24"/>
    <mergeCell ref="C17:C24"/>
    <mergeCell ref="A25:A34"/>
    <mergeCell ref="B25:B34"/>
    <mergeCell ref="C25:C34"/>
    <mergeCell ref="A35:A42"/>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06"/>
  <sheetViews>
    <sheetView zoomScalePageLayoutView="0" workbookViewId="0" topLeftCell="A1">
      <pane ySplit="1" topLeftCell="A35" activePane="bottomLeft" state="frozen"/>
      <selection pane="topLeft" activeCell="A1" sqref="A1"/>
      <selection pane="bottomLeft" activeCell="N42" sqref="N42"/>
    </sheetView>
  </sheetViews>
  <sheetFormatPr defaultColWidth="8.8515625" defaultRowHeight="15"/>
  <cols>
    <col min="1" max="4" width="3.00390625" style="68" customWidth="1"/>
    <col min="5" max="5" width="27.140625" style="68" customWidth="1"/>
    <col min="6" max="6" width="11.00390625" style="68" customWidth="1"/>
    <col min="7" max="7" width="8.8515625" style="68" customWidth="1"/>
    <col min="8" max="8" width="9.421875" style="153" customWidth="1"/>
    <col min="9" max="9" width="26.00390625" style="68" customWidth="1"/>
    <col min="10" max="10" width="40.28125" style="69" customWidth="1"/>
    <col min="11" max="11" width="8.8515625" style="69" customWidth="1"/>
    <col min="12" max="12" width="32.57421875" style="68" customWidth="1"/>
    <col min="13" max="16384" width="8.8515625" style="68" customWidth="1"/>
  </cols>
  <sheetData>
    <row r="1" spans="1:11" ht="3" customHeight="1">
      <c r="A1" s="36"/>
      <c r="B1" s="36"/>
      <c r="C1" s="36"/>
      <c r="D1" s="36"/>
      <c r="E1" s="36"/>
      <c r="F1" s="36"/>
      <c r="G1" s="36"/>
      <c r="H1" s="127"/>
      <c r="I1" s="40"/>
      <c r="J1" s="41"/>
      <c r="K1" s="41"/>
    </row>
    <row r="2" spans="1:10" ht="12.75">
      <c r="A2" s="245" t="s">
        <v>104</v>
      </c>
      <c r="B2" s="246"/>
      <c r="C2" s="246"/>
      <c r="D2" s="246"/>
      <c r="E2" s="246"/>
      <c r="F2" s="246"/>
      <c r="G2" s="246"/>
      <c r="H2" s="246"/>
      <c r="I2" s="246"/>
      <c r="J2" s="246"/>
    </row>
    <row r="3" spans="1:10" ht="11.25">
      <c r="A3" s="36"/>
      <c r="B3" s="36"/>
      <c r="C3" s="36"/>
      <c r="D3" s="37"/>
      <c r="E3" s="37"/>
      <c r="F3" s="37"/>
      <c r="G3" s="37"/>
      <c r="H3" s="128"/>
      <c r="I3" s="37"/>
      <c r="J3" s="42"/>
    </row>
    <row r="4" spans="1:11" ht="11.25">
      <c r="A4" s="247" t="s">
        <v>203</v>
      </c>
      <c r="B4" s="247"/>
      <c r="C4" s="247"/>
      <c r="D4" s="247"/>
      <c r="E4" s="248" t="s">
        <v>211</v>
      </c>
      <c r="F4" s="248" t="s">
        <v>223</v>
      </c>
      <c r="G4" s="248" t="s">
        <v>100</v>
      </c>
      <c r="H4" s="242" t="s">
        <v>101</v>
      </c>
      <c r="I4" s="248" t="s">
        <v>200</v>
      </c>
      <c r="J4" s="248" t="s">
        <v>90</v>
      </c>
      <c r="K4" s="243" t="s">
        <v>91</v>
      </c>
    </row>
    <row r="5" spans="1:11" ht="22.5">
      <c r="A5" s="35" t="s">
        <v>210</v>
      </c>
      <c r="B5" s="35" t="s">
        <v>204</v>
      </c>
      <c r="C5" s="35" t="s">
        <v>205</v>
      </c>
      <c r="D5" s="35" t="s">
        <v>206</v>
      </c>
      <c r="E5" s="248"/>
      <c r="F5" s="248"/>
      <c r="G5" s="248"/>
      <c r="H5" s="242"/>
      <c r="I5" s="248"/>
      <c r="J5" s="248"/>
      <c r="K5" s="244"/>
    </row>
    <row r="6" spans="1:11" s="64" customFormat="1" ht="12">
      <c r="A6" s="46">
        <v>5</v>
      </c>
      <c r="B6" s="46">
        <v>1</v>
      </c>
      <c r="C6" s="46"/>
      <c r="D6" s="46"/>
      <c r="E6" s="234" t="s">
        <v>10</v>
      </c>
      <c r="F6" s="235"/>
      <c r="G6" s="235"/>
      <c r="H6" s="235"/>
      <c r="I6" s="235"/>
      <c r="J6" s="235"/>
      <c r="K6" s="236"/>
    </row>
    <row r="7" spans="1:11" s="59" customFormat="1" ht="48">
      <c r="A7" s="47" t="s">
        <v>214</v>
      </c>
      <c r="B7" s="47" t="s">
        <v>202</v>
      </c>
      <c r="C7" s="47" t="s">
        <v>235</v>
      </c>
      <c r="D7" s="129"/>
      <c r="E7" s="113" t="s">
        <v>234</v>
      </c>
      <c r="F7" s="130"/>
      <c r="G7" s="130"/>
      <c r="H7" s="131"/>
      <c r="I7" s="132"/>
      <c r="J7" s="113"/>
      <c r="K7" s="93"/>
    </row>
    <row r="8" spans="1:11" s="63" customFormat="1" ht="72">
      <c r="A8" s="48" t="s">
        <v>214</v>
      </c>
      <c r="B8" s="48" t="s">
        <v>202</v>
      </c>
      <c r="C8" s="48" t="s">
        <v>235</v>
      </c>
      <c r="D8" s="48" t="s">
        <v>202</v>
      </c>
      <c r="E8" s="49" t="s">
        <v>226</v>
      </c>
      <c r="F8" s="50" t="s">
        <v>225</v>
      </c>
      <c r="G8" s="50" t="s">
        <v>120</v>
      </c>
      <c r="H8" s="133" t="s">
        <v>278</v>
      </c>
      <c r="I8" s="49" t="s">
        <v>254</v>
      </c>
      <c r="J8" s="125" t="s">
        <v>275</v>
      </c>
      <c r="K8" s="54"/>
    </row>
    <row r="9" spans="1:11" s="63" customFormat="1" ht="99" customHeight="1">
      <c r="A9" s="48" t="s">
        <v>214</v>
      </c>
      <c r="B9" s="48" t="s">
        <v>202</v>
      </c>
      <c r="C9" s="48" t="s">
        <v>235</v>
      </c>
      <c r="D9" s="48" t="s">
        <v>201</v>
      </c>
      <c r="E9" s="49" t="s">
        <v>232</v>
      </c>
      <c r="F9" s="50" t="s">
        <v>225</v>
      </c>
      <c r="G9" s="50" t="s">
        <v>121</v>
      </c>
      <c r="H9" s="133" t="s">
        <v>0</v>
      </c>
      <c r="I9" s="49" t="s">
        <v>255</v>
      </c>
      <c r="J9" s="94" t="s">
        <v>297</v>
      </c>
      <c r="K9" s="54"/>
    </row>
    <row r="10" spans="1:11" s="63" customFormat="1" ht="240.75" customHeight="1">
      <c r="A10" s="48" t="s">
        <v>214</v>
      </c>
      <c r="B10" s="48" t="s">
        <v>202</v>
      </c>
      <c r="C10" s="48" t="s">
        <v>235</v>
      </c>
      <c r="D10" s="48" t="s">
        <v>212</v>
      </c>
      <c r="E10" s="49" t="s">
        <v>220</v>
      </c>
      <c r="F10" s="50" t="s">
        <v>225</v>
      </c>
      <c r="G10" s="50" t="s">
        <v>103</v>
      </c>
      <c r="H10" s="133" t="s">
        <v>279</v>
      </c>
      <c r="I10" s="49" t="s">
        <v>256</v>
      </c>
      <c r="J10" s="134" t="s">
        <v>321</v>
      </c>
      <c r="K10" s="54"/>
    </row>
    <row r="11" spans="1:11" s="59" customFormat="1" ht="48">
      <c r="A11" s="47" t="s">
        <v>214</v>
      </c>
      <c r="B11" s="47" t="s">
        <v>202</v>
      </c>
      <c r="C11" s="47" t="s">
        <v>207</v>
      </c>
      <c r="D11" s="47"/>
      <c r="E11" s="51" t="s">
        <v>236</v>
      </c>
      <c r="F11" s="130"/>
      <c r="G11" s="130"/>
      <c r="H11" s="131"/>
      <c r="I11" s="51"/>
      <c r="J11" s="114"/>
      <c r="K11" s="58"/>
    </row>
    <row r="12" spans="1:11" s="63" customFormat="1" ht="112.5" customHeight="1">
      <c r="A12" s="48" t="s">
        <v>214</v>
      </c>
      <c r="B12" s="48" t="s">
        <v>202</v>
      </c>
      <c r="C12" s="48" t="s">
        <v>207</v>
      </c>
      <c r="D12" s="48" t="s">
        <v>202</v>
      </c>
      <c r="E12" s="49" t="s">
        <v>122</v>
      </c>
      <c r="F12" s="50" t="s">
        <v>225</v>
      </c>
      <c r="G12" s="50" t="s">
        <v>102</v>
      </c>
      <c r="H12" s="133" t="s">
        <v>280</v>
      </c>
      <c r="I12" s="49" t="s">
        <v>257</v>
      </c>
      <c r="J12" s="125" t="s">
        <v>303</v>
      </c>
      <c r="K12" s="54"/>
    </row>
    <row r="13" spans="1:11" s="63" customFormat="1" ht="72">
      <c r="A13" s="48" t="s">
        <v>214</v>
      </c>
      <c r="B13" s="48" t="s">
        <v>202</v>
      </c>
      <c r="C13" s="48" t="s">
        <v>207</v>
      </c>
      <c r="D13" s="48" t="s">
        <v>201</v>
      </c>
      <c r="E13" s="49" t="s">
        <v>224</v>
      </c>
      <c r="F13" s="50" t="s">
        <v>233</v>
      </c>
      <c r="G13" s="50" t="s">
        <v>102</v>
      </c>
      <c r="H13" s="133" t="s">
        <v>281</v>
      </c>
      <c r="I13" s="49" t="s">
        <v>258</v>
      </c>
      <c r="J13" s="125" t="s">
        <v>304</v>
      </c>
      <c r="K13" s="54"/>
    </row>
    <row r="14" spans="1:11" s="1" customFormat="1" ht="212.25" customHeight="1">
      <c r="A14" s="48" t="s">
        <v>214</v>
      </c>
      <c r="B14" s="48" t="s">
        <v>202</v>
      </c>
      <c r="C14" s="48" t="s">
        <v>207</v>
      </c>
      <c r="D14" s="48" t="s">
        <v>212</v>
      </c>
      <c r="E14" s="49" t="s">
        <v>123</v>
      </c>
      <c r="F14" s="50" t="s">
        <v>124</v>
      </c>
      <c r="G14" s="50" t="s">
        <v>102</v>
      </c>
      <c r="H14" s="133" t="s">
        <v>281</v>
      </c>
      <c r="I14" s="125" t="s">
        <v>259</v>
      </c>
      <c r="J14" s="125" t="s">
        <v>305</v>
      </c>
      <c r="K14" s="83"/>
    </row>
    <row r="15" spans="1:11" s="59" customFormat="1" ht="12">
      <c r="A15" s="47" t="s">
        <v>214</v>
      </c>
      <c r="B15" s="47" t="s">
        <v>202</v>
      </c>
      <c r="C15" s="47" t="s">
        <v>208</v>
      </c>
      <c r="D15" s="47"/>
      <c r="E15" s="51" t="s">
        <v>237</v>
      </c>
      <c r="F15" s="130"/>
      <c r="G15" s="130"/>
      <c r="H15" s="131"/>
      <c r="I15" s="51"/>
      <c r="J15" s="114"/>
      <c r="K15" s="58"/>
    </row>
    <row r="16" spans="1:11" s="63" customFormat="1" ht="60">
      <c r="A16" s="48" t="s">
        <v>214</v>
      </c>
      <c r="B16" s="48" t="s">
        <v>202</v>
      </c>
      <c r="C16" s="48" t="s">
        <v>208</v>
      </c>
      <c r="D16" s="48" t="s">
        <v>202</v>
      </c>
      <c r="E16" s="49" t="s">
        <v>260</v>
      </c>
      <c r="F16" s="50" t="s">
        <v>225</v>
      </c>
      <c r="G16" s="50" t="s">
        <v>102</v>
      </c>
      <c r="H16" s="133" t="s">
        <v>102</v>
      </c>
      <c r="I16" s="49" t="s">
        <v>261</v>
      </c>
      <c r="J16" s="125" t="s">
        <v>322</v>
      </c>
      <c r="K16" s="54"/>
    </row>
    <row r="17" spans="1:11" s="63" customFormat="1" ht="84">
      <c r="A17" s="48" t="s">
        <v>214</v>
      </c>
      <c r="B17" s="48" t="s">
        <v>202</v>
      </c>
      <c r="C17" s="48" t="s">
        <v>208</v>
      </c>
      <c r="D17" s="48" t="s">
        <v>201</v>
      </c>
      <c r="E17" s="49" t="s">
        <v>228</v>
      </c>
      <c r="F17" s="50" t="s">
        <v>225</v>
      </c>
      <c r="G17" s="50" t="s">
        <v>102</v>
      </c>
      <c r="H17" s="133" t="s">
        <v>102</v>
      </c>
      <c r="I17" s="49" t="s">
        <v>262</v>
      </c>
      <c r="J17" s="125" t="s">
        <v>274</v>
      </c>
      <c r="K17" s="54"/>
    </row>
    <row r="18" spans="1:11" s="63" customFormat="1" ht="60">
      <c r="A18" s="48" t="s">
        <v>214</v>
      </c>
      <c r="B18" s="48" t="s">
        <v>202</v>
      </c>
      <c r="C18" s="48" t="s">
        <v>208</v>
      </c>
      <c r="D18" s="48" t="s">
        <v>212</v>
      </c>
      <c r="E18" s="49" t="s">
        <v>128</v>
      </c>
      <c r="F18" s="50" t="s">
        <v>225</v>
      </c>
      <c r="G18" s="50" t="s">
        <v>102</v>
      </c>
      <c r="H18" s="133"/>
      <c r="I18" s="186" t="s">
        <v>263</v>
      </c>
      <c r="J18" s="49" t="s">
        <v>368</v>
      </c>
      <c r="K18" s="54"/>
    </row>
    <row r="19" spans="1:11" s="59" customFormat="1" ht="48">
      <c r="A19" s="47" t="s">
        <v>214</v>
      </c>
      <c r="B19" s="47" t="s">
        <v>202</v>
      </c>
      <c r="C19" s="47" t="s">
        <v>209</v>
      </c>
      <c r="D19" s="47"/>
      <c r="E19" s="51" t="s">
        <v>238</v>
      </c>
      <c r="F19" s="130"/>
      <c r="G19" s="130"/>
      <c r="H19" s="131"/>
      <c r="I19" s="51"/>
      <c r="J19" s="50"/>
      <c r="K19" s="58"/>
    </row>
    <row r="20" spans="1:11" s="63" customFormat="1" ht="366" customHeight="1">
      <c r="A20" s="48" t="s">
        <v>214</v>
      </c>
      <c r="B20" s="48" t="s">
        <v>202</v>
      </c>
      <c r="C20" s="48" t="s">
        <v>209</v>
      </c>
      <c r="D20" s="48" t="s">
        <v>202</v>
      </c>
      <c r="E20" s="49" t="s">
        <v>230</v>
      </c>
      <c r="F20" s="50" t="s">
        <v>225</v>
      </c>
      <c r="G20" s="50" t="s">
        <v>102</v>
      </c>
      <c r="H20" s="133" t="s">
        <v>102</v>
      </c>
      <c r="I20" s="49" t="s">
        <v>218</v>
      </c>
      <c r="J20" s="49" t="s">
        <v>306</v>
      </c>
      <c r="K20" s="54"/>
    </row>
    <row r="21" spans="1:11" s="59" customFormat="1" ht="36">
      <c r="A21" s="47" t="s">
        <v>214</v>
      </c>
      <c r="B21" s="47" t="s">
        <v>202</v>
      </c>
      <c r="C21" s="47" t="s">
        <v>214</v>
      </c>
      <c r="D21" s="47"/>
      <c r="E21" s="51" t="s">
        <v>239</v>
      </c>
      <c r="F21" s="130"/>
      <c r="G21" s="130"/>
      <c r="H21" s="131"/>
      <c r="I21" s="51"/>
      <c r="J21" s="58"/>
      <c r="K21" s="58"/>
    </row>
    <row r="22" spans="1:11" s="63" customFormat="1" ht="120">
      <c r="A22" s="48" t="s">
        <v>214</v>
      </c>
      <c r="B22" s="48" t="s">
        <v>202</v>
      </c>
      <c r="C22" s="48" t="s">
        <v>214</v>
      </c>
      <c r="D22" s="48" t="s">
        <v>202</v>
      </c>
      <c r="E22" s="49" t="s">
        <v>129</v>
      </c>
      <c r="F22" s="50" t="s">
        <v>227</v>
      </c>
      <c r="G22" s="50" t="s">
        <v>102</v>
      </c>
      <c r="H22" s="133" t="s">
        <v>102</v>
      </c>
      <c r="I22" s="49" t="s">
        <v>264</v>
      </c>
      <c r="J22" s="125" t="s">
        <v>323</v>
      </c>
      <c r="K22" s="54"/>
    </row>
    <row r="23" spans="1:11" s="63" customFormat="1" ht="120">
      <c r="A23" s="48" t="s">
        <v>214</v>
      </c>
      <c r="B23" s="48" t="s">
        <v>202</v>
      </c>
      <c r="C23" s="48" t="s">
        <v>214</v>
      </c>
      <c r="D23" s="48" t="s">
        <v>201</v>
      </c>
      <c r="E23" s="49" t="s">
        <v>265</v>
      </c>
      <c r="F23" s="50" t="s">
        <v>225</v>
      </c>
      <c r="G23" s="50" t="s">
        <v>102</v>
      </c>
      <c r="H23" s="133" t="s">
        <v>288</v>
      </c>
      <c r="I23" s="49" t="s">
        <v>266</v>
      </c>
      <c r="J23" s="125" t="s">
        <v>324</v>
      </c>
      <c r="K23" s="54"/>
    </row>
    <row r="24" spans="1:11" s="63" customFormat="1" ht="138" customHeight="1">
      <c r="A24" s="48" t="s">
        <v>214</v>
      </c>
      <c r="B24" s="48" t="s">
        <v>202</v>
      </c>
      <c r="C24" s="48" t="s">
        <v>214</v>
      </c>
      <c r="D24" s="48" t="s">
        <v>212</v>
      </c>
      <c r="E24" s="49" t="s">
        <v>231</v>
      </c>
      <c r="F24" s="50" t="s">
        <v>225</v>
      </c>
      <c r="G24" s="50" t="s">
        <v>102</v>
      </c>
      <c r="H24" s="133" t="s">
        <v>288</v>
      </c>
      <c r="I24" s="49" t="s">
        <v>267</v>
      </c>
      <c r="J24" s="125" t="s">
        <v>369</v>
      </c>
      <c r="K24" s="54"/>
    </row>
    <row r="25" spans="1:11" s="63" customFormat="1" ht="72">
      <c r="A25" s="48" t="s">
        <v>214</v>
      </c>
      <c r="B25" s="48" t="s">
        <v>202</v>
      </c>
      <c r="C25" s="48" t="s">
        <v>214</v>
      </c>
      <c r="D25" s="48" t="s">
        <v>213</v>
      </c>
      <c r="E25" s="49" t="s">
        <v>222</v>
      </c>
      <c r="F25" s="50" t="s">
        <v>225</v>
      </c>
      <c r="G25" s="50" t="s">
        <v>102</v>
      </c>
      <c r="H25" s="133" t="s">
        <v>102</v>
      </c>
      <c r="I25" s="49" t="s">
        <v>268</v>
      </c>
      <c r="J25" s="125" t="s">
        <v>290</v>
      </c>
      <c r="K25" s="54"/>
    </row>
    <row r="26" spans="1:11" s="59" customFormat="1" ht="84">
      <c r="A26" s="47" t="s">
        <v>214</v>
      </c>
      <c r="B26" s="47" t="s">
        <v>202</v>
      </c>
      <c r="C26" s="47" t="s">
        <v>219</v>
      </c>
      <c r="D26" s="47"/>
      <c r="E26" s="51" t="s">
        <v>240</v>
      </c>
      <c r="F26" s="130"/>
      <c r="G26" s="130"/>
      <c r="H26" s="131"/>
      <c r="I26" s="51"/>
      <c r="J26" s="58"/>
      <c r="K26" s="58"/>
    </row>
    <row r="27" spans="1:11" s="63" customFormat="1" ht="60">
      <c r="A27" s="48" t="s">
        <v>214</v>
      </c>
      <c r="B27" s="48" t="s">
        <v>202</v>
      </c>
      <c r="C27" s="48" t="s">
        <v>219</v>
      </c>
      <c r="D27" s="48" t="s">
        <v>202</v>
      </c>
      <c r="E27" s="49" t="s">
        <v>221</v>
      </c>
      <c r="F27" s="50" t="s">
        <v>225</v>
      </c>
      <c r="G27" s="50" t="s">
        <v>103</v>
      </c>
      <c r="H27" s="133" t="s">
        <v>103</v>
      </c>
      <c r="I27" s="49" t="s">
        <v>269</v>
      </c>
      <c r="J27" s="125" t="s">
        <v>307</v>
      </c>
      <c r="K27" s="54"/>
    </row>
    <row r="28" spans="1:11" s="63" customFormat="1" ht="141" customHeight="1">
      <c r="A28" s="48" t="s">
        <v>214</v>
      </c>
      <c r="B28" s="48" t="s">
        <v>202</v>
      </c>
      <c r="C28" s="48" t="s">
        <v>219</v>
      </c>
      <c r="D28" s="48" t="s">
        <v>201</v>
      </c>
      <c r="E28" s="49" t="s">
        <v>130</v>
      </c>
      <c r="F28" s="50" t="s">
        <v>225</v>
      </c>
      <c r="G28" s="50" t="s">
        <v>102</v>
      </c>
      <c r="H28" s="133" t="s">
        <v>102</v>
      </c>
      <c r="I28" s="49" t="s">
        <v>270</v>
      </c>
      <c r="J28" s="125" t="s">
        <v>308</v>
      </c>
      <c r="K28" s="54"/>
    </row>
    <row r="29" spans="1:11" s="63" customFormat="1" ht="409.5" customHeight="1">
      <c r="A29" s="48" t="s">
        <v>214</v>
      </c>
      <c r="B29" s="48" t="s">
        <v>202</v>
      </c>
      <c r="C29" s="48" t="s">
        <v>219</v>
      </c>
      <c r="D29" s="48" t="s">
        <v>212</v>
      </c>
      <c r="E29" s="49" t="s">
        <v>229</v>
      </c>
      <c r="F29" s="50" t="s">
        <v>225</v>
      </c>
      <c r="G29" s="50" t="s">
        <v>102</v>
      </c>
      <c r="H29" s="133" t="s">
        <v>102</v>
      </c>
      <c r="I29" s="49" t="s">
        <v>271</v>
      </c>
      <c r="J29" s="125" t="s">
        <v>309</v>
      </c>
      <c r="K29" s="54"/>
    </row>
    <row r="30" spans="1:11" s="64" customFormat="1" ht="12">
      <c r="A30" s="52" t="s">
        <v>214</v>
      </c>
      <c r="B30" s="52" t="s">
        <v>201</v>
      </c>
      <c r="C30" s="52"/>
      <c r="D30" s="52"/>
      <c r="E30" s="228" t="s">
        <v>11</v>
      </c>
      <c r="F30" s="229"/>
      <c r="G30" s="229"/>
      <c r="H30" s="229"/>
      <c r="I30" s="229"/>
      <c r="J30" s="229"/>
      <c r="K30" s="230"/>
    </row>
    <row r="31" spans="1:11" s="59" customFormat="1" ht="36">
      <c r="A31" s="47" t="s">
        <v>214</v>
      </c>
      <c r="B31" s="47" t="s">
        <v>201</v>
      </c>
      <c r="C31" s="47" t="s">
        <v>12</v>
      </c>
      <c r="D31" s="47"/>
      <c r="E31" s="51" t="s">
        <v>13</v>
      </c>
      <c r="F31" s="65"/>
      <c r="G31" s="65"/>
      <c r="H31" s="135"/>
      <c r="I31" s="65"/>
      <c r="J31" s="58"/>
      <c r="K31" s="58"/>
    </row>
    <row r="32" spans="1:11" s="63" customFormat="1" ht="108">
      <c r="A32" s="48" t="s">
        <v>214</v>
      </c>
      <c r="B32" s="48" t="s">
        <v>201</v>
      </c>
      <c r="C32" s="48" t="s">
        <v>12</v>
      </c>
      <c r="D32" s="48" t="s">
        <v>12</v>
      </c>
      <c r="E32" s="49" t="s">
        <v>61</v>
      </c>
      <c r="F32" s="50" t="s">
        <v>131</v>
      </c>
      <c r="G32" s="50" t="s">
        <v>102</v>
      </c>
      <c r="H32" s="133" t="s">
        <v>102</v>
      </c>
      <c r="I32" s="125" t="s">
        <v>140</v>
      </c>
      <c r="J32" s="88" t="s">
        <v>325</v>
      </c>
      <c r="K32" s="54"/>
    </row>
    <row r="33" spans="1:11" s="63" customFormat="1" ht="78.75" customHeight="1">
      <c r="A33" s="48" t="s">
        <v>214</v>
      </c>
      <c r="B33" s="48" t="s">
        <v>201</v>
      </c>
      <c r="C33" s="48" t="s">
        <v>12</v>
      </c>
      <c r="D33" s="48" t="s">
        <v>207</v>
      </c>
      <c r="E33" s="49" t="s">
        <v>141</v>
      </c>
      <c r="F33" s="50" t="s">
        <v>29</v>
      </c>
      <c r="G33" s="50" t="s">
        <v>102</v>
      </c>
      <c r="H33" s="133" t="s">
        <v>102</v>
      </c>
      <c r="I33" s="125" t="s">
        <v>142</v>
      </c>
      <c r="J33" s="49" t="s">
        <v>287</v>
      </c>
      <c r="K33" s="54"/>
    </row>
    <row r="34" spans="1:11" s="63" customFormat="1" ht="84">
      <c r="A34" s="48" t="s">
        <v>214</v>
      </c>
      <c r="B34" s="48" t="s">
        <v>201</v>
      </c>
      <c r="C34" s="48" t="s">
        <v>12</v>
      </c>
      <c r="D34" s="48" t="s">
        <v>208</v>
      </c>
      <c r="E34" s="49" t="s">
        <v>143</v>
      </c>
      <c r="F34" s="50" t="s">
        <v>29</v>
      </c>
      <c r="G34" s="50" t="s">
        <v>144</v>
      </c>
      <c r="H34" s="133" t="s">
        <v>289</v>
      </c>
      <c r="I34" s="125" t="s">
        <v>145</v>
      </c>
      <c r="J34" s="88" t="s">
        <v>291</v>
      </c>
      <c r="K34" s="54"/>
    </row>
    <row r="35" spans="1:11" s="1" customFormat="1" ht="144">
      <c r="A35" s="48" t="s">
        <v>214</v>
      </c>
      <c r="B35" s="48" t="s">
        <v>201</v>
      </c>
      <c r="C35" s="48" t="s">
        <v>12</v>
      </c>
      <c r="D35" s="48" t="s">
        <v>209</v>
      </c>
      <c r="E35" s="49" t="s">
        <v>132</v>
      </c>
      <c r="F35" s="50" t="s">
        <v>146</v>
      </c>
      <c r="G35" s="50" t="s">
        <v>102</v>
      </c>
      <c r="H35" s="133" t="s">
        <v>102</v>
      </c>
      <c r="I35" s="125" t="s">
        <v>147</v>
      </c>
      <c r="J35" s="49" t="s">
        <v>292</v>
      </c>
      <c r="K35" s="83"/>
    </row>
    <row r="36" spans="1:11" s="63" customFormat="1" ht="72">
      <c r="A36" s="48" t="s">
        <v>214</v>
      </c>
      <c r="B36" s="48" t="s">
        <v>201</v>
      </c>
      <c r="C36" s="48" t="s">
        <v>12</v>
      </c>
      <c r="D36" s="48" t="s">
        <v>214</v>
      </c>
      <c r="E36" s="49" t="s">
        <v>15</v>
      </c>
      <c r="F36" s="50" t="s">
        <v>133</v>
      </c>
      <c r="G36" s="50" t="s">
        <v>102</v>
      </c>
      <c r="H36" s="133" t="s">
        <v>102</v>
      </c>
      <c r="I36" s="125" t="s">
        <v>148</v>
      </c>
      <c r="J36" s="88" t="s">
        <v>367</v>
      </c>
      <c r="K36" s="54"/>
    </row>
    <row r="37" spans="1:11" s="59" customFormat="1" ht="96">
      <c r="A37" s="47" t="s">
        <v>214</v>
      </c>
      <c r="B37" s="47" t="s">
        <v>201</v>
      </c>
      <c r="C37" s="47" t="s">
        <v>207</v>
      </c>
      <c r="D37" s="47"/>
      <c r="E37" s="51" t="s">
        <v>116</v>
      </c>
      <c r="F37" s="66"/>
      <c r="G37" s="66"/>
      <c r="H37" s="136"/>
      <c r="I37" s="67"/>
      <c r="J37" s="58"/>
      <c r="K37" s="58"/>
    </row>
    <row r="38" spans="1:11" s="63" customFormat="1" ht="96">
      <c r="A38" s="48" t="s">
        <v>214</v>
      </c>
      <c r="B38" s="48" t="s">
        <v>149</v>
      </c>
      <c r="C38" s="48" t="s">
        <v>207</v>
      </c>
      <c r="D38" s="48" t="s">
        <v>12</v>
      </c>
      <c r="E38" s="49" t="s">
        <v>150</v>
      </c>
      <c r="F38" s="137" t="s">
        <v>151</v>
      </c>
      <c r="G38" s="137" t="s">
        <v>102</v>
      </c>
      <c r="H38" s="138"/>
      <c r="I38" s="125" t="s">
        <v>152</v>
      </c>
      <c r="J38" s="49" t="s">
        <v>298</v>
      </c>
      <c r="K38" s="54"/>
    </row>
    <row r="39" spans="1:11" s="63" customFormat="1" ht="90" customHeight="1">
      <c r="A39" s="48" t="s">
        <v>214</v>
      </c>
      <c r="B39" s="48" t="s">
        <v>201</v>
      </c>
      <c r="C39" s="48" t="s">
        <v>207</v>
      </c>
      <c r="D39" s="48" t="s">
        <v>207</v>
      </c>
      <c r="E39" s="49" t="s">
        <v>16</v>
      </c>
      <c r="F39" s="50" t="s">
        <v>225</v>
      </c>
      <c r="G39" s="50" t="s">
        <v>102</v>
      </c>
      <c r="H39" s="133" t="s">
        <v>288</v>
      </c>
      <c r="I39" s="125" t="s">
        <v>153</v>
      </c>
      <c r="J39" s="125" t="s">
        <v>310</v>
      </c>
      <c r="K39" s="54"/>
    </row>
    <row r="40" spans="1:11" s="63" customFormat="1" ht="60">
      <c r="A40" s="48" t="s">
        <v>214</v>
      </c>
      <c r="B40" s="48" t="s">
        <v>201</v>
      </c>
      <c r="C40" s="48" t="s">
        <v>207</v>
      </c>
      <c r="D40" s="48" t="s">
        <v>208</v>
      </c>
      <c r="E40" s="61" t="s">
        <v>154</v>
      </c>
      <c r="F40" s="137" t="s">
        <v>29</v>
      </c>
      <c r="G40" s="137" t="s">
        <v>102</v>
      </c>
      <c r="H40" s="133" t="s">
        <v>102</v>
      </c>
      <c r="I40" s="61" t="s">
        <v>155</v>
      </c>
      <c r="J40" s="49" t="s">
        <v>356</v>
      </c>
      <c r="K40" s="54"/>
    </row>
    <row r="41" spans="1:11" s="59" customFormat="1" ht="60">
      <c r="A41" s="47" t="s">
        <v>214</v>
      </c>
      <c r="B41" s="47" t="s">
        <v>201</v>
      </c>
      <c r="C41" s="47" t="s">
        <v>208</v>
      </c>
      <c r="D41" s="47"/>
      <c r="E41" s="51" t="s">
        <v>21</v>
      </c>
      <c r="F41" s="66"/>
      <c r="G41" s="66"/>
      <c r="H41" s="136"/>
      <c r="I41" s="67"/>
      <c r="J41" s="58"/>
      <c r="K41" s="58"/>
    </row>
    <row r="42" spans="1:11" s="59" customFormat="1" ht="84">
      <c r="A42" s="48" t="s">
        <v>214</v>
      </c>
      <c r="B42" s="48" t="s">
        <v>201</v>
      </c>
      <c r="C42" s="48" t="s">
        <v>208</v>
      </c>
      <c r="D42" s="48" t="s">
        <v>12</v>
      </c>
      <c r="E42" s="49" t="s">
        <v>156</v>
      </c>
      <c r="F42" s="50" t="s">
        <v>29</v>
      </c>
      <c r="G42" s="137" t="s">
        <v>102</v>
      </c>
      <c r="H42" s="138"/>
      <c r="I42" s="139"/>
      <c r="J42" s="140"/>
      <c r="K42" s="58"/>
    </row>
    <row r="43" spans="1:11" s="59" customFormat="1" ht="72">
      <c r="A43" s="47"/>
      <c r="B43" s="47"/>
      <c r="C43" s="47"/>
      <c r="D43" s="47"/>
      <c r="E43" s="49" t="s">
        <v>157</v>
      </c>
      <c r="F43" s="50" t="s">
        <v>29</v>
      </c>
      <c r="G43" s="137" t="s">
        <v>102</v>
      </c>
      <c r="H43" s="141" t="s">
        <v>102</v>
      </c>
      <c r="I43" s="142" t="s">
        <v>158</v>
      </c>
      <c r="J43" s="165" t="s">
        <v>358</v>
      </c>
      <c r="K43" s="58"/>
    </row>
    <row r="44" spans="1:11" s="59" customFormat="1" ht="78.75" customHeight="1">
      <c r="A44" s="47"/>
      <c r="B44" s="47"/>
      <c r="C44" s="47"/>
      <c r="D44" s="47"/>
      <c r="E44" s="49" t="s">
        <v>159</v>
      </c>
      <c r="F44" s="50" t="s">
        <v>29</v>
      </c>
      <c r="G44" s="137" t="s">
        <v>102</v>
      </c>
      <c r="H44" s="141" t="s">
        <v>282</v>
      </c>
      <c r="I44" s="142" t="s">
        <v>160</v>
      </c>
      <c r="J44" s="125" t="s">
        <v>283</v>
      </c>
      <c r="K44" s="58"/>
    </row>
    <row r="45" spans="1:11" s="59" customFormat="1" ht="72">
      <c r="A45" s="47"/>
      <c r="B45" s="47"/>
      <c r="C45" s="47"/>
      <c r="D45" s="47"/>
      <c r="E45" s="49" t="s">
        <v>161</v>
      </c>
      <c r="F45" s="50" t="s">
        <v>162</v>
      </c>
      <c r="G45" s="137" t="s">
        <v>102</v>
      </c>
      <c r="H45" s="141" t="s">
        <v>357</v>
      </c>
      <c r="I45" s="142" t="s">
        <v>163</v>
      </c>
      <c r="J45" s="61" t="s">
        <v>296</v>
      </c>
      <c r="K45" s="58"/>
    </row>
    <row r="46" spans="1:11" s="59" customFormat="1" ht="36">
      <c r="A46" s="47"/>
      <c r="B46" s="47"/>
      <c r="C46" s="47"/>
      <c r="D46" s="47"/>
      <c r="E46" s="143" t="s">
        <v>164</v>
      </c>
      <c r="F46" s="50" t="s">
        <v>29</v>
      </c>
      <c r="G46" s="137" t="s">
        <v>102</v>
      </c>
      <c r="H46" s="138" t="s">
        <v>284</v>
      </c>
      <c r="I46" s="54" t="s">
        <v>165</v>
      </c>
      <c r="J46" s="165" t="s">
        <v>285</v>
      </c>
      <c r="K46" s="58"/>
    </row>
    <row r="47" spans="1:11" s="63" customFormat="1" ht="287.25" customHeight="1">
      <c r="A47" s="48" t="s">
        <v>214</v>
      </c>
      <c r="B47" s="48" t="s">
        <v>201</v>
      </c>
      <c r="C47" s="48" t="s">
        <v>208</v>
      </c>
      <c r="D47" s="48" t="s">
        <v>207</v>
      </c>
      <c r="E47" s="49" t="s">
        <v>166</v>
      </c>
      <c r="F47" s="50" t="s">
        <v>29</v>
      </c>
      <c r="G47" s="50" t="s">
        <v>102</v>
      </c>
      <c r="H47" s="133" t="s">
        <v>102</v>
      </c>
      <c r="I47" s="125" t="s">
        <v>167</v>
      </c>
      <c r="J47" s="165" t="s">
        <v>350</v>
      </c>
      <c r="K47" s="54"/>
    </row>
    <row r="48" spans="1:11" s="59" customFormat="1" ht="48">
      <c r="A48" s="47" t="s">
        <v>214</v>
      </c>
      <c r="B48" s="47" t="s">
        <v>201</v>
      </c>
      <c r="C48" s="47" t="s">
        <v>209</v>
      </c>
      <c r="D48" s="47"/>
      <c r="E48" s="51" t="s">
        <v>23</v>
      </c>
      <c r="F48" s="56"/>
      <c r="G48" s="56"/>
      <c r="H48" s="144"/>
      <c r="I48" s="53"/>
      <c r="J48" s="58"/>
      <c r="K48" s="58"/>
    </row>
    <row r="49" spans="1:11" s="63" customFormat="1" ht="216" customHeight="1">
      <c r="A49" s="48" t="s">
        <v>214</v>
      </c>
      <c r="B49" s="48" t="s">
        <v>201</v>
      </c>
      <c r="C49" s="48" t="s">
        <v>209</v>
      </c>
      <c r="D49" s="48" t="s">
        <v>12</v>
      </c>
      <c r="E49" s="49" t="s">
        <v>24</v>
      </c>
      <c r="F49" s="50" t="s">
        <v>134</v>
      </c>
      <c r="G49" s="50" t="s">
        <v>102</v>
      </c>
      <c r="H49" s="133" t="s">
        <v>102</v>
      </c>
      <c r="I49" s="125" t="s">
        <v>168</v>
      </c>
      <c r="J49" s="94" t="s">
        <v>349</v>
      </c>
      <c r="K49" s="54"/>
    </row>
    <row r="50" spans="1:11" s="63" customFormat="1" ht="72">
      <c r="A50" s="48" t="s">
        <v>214</v>
      </c>
      <c r="B50" s="48" t="s">
        <v>201</v>
      </c>
      <c r="C50" s="48" t="s">
        <v>209</v>
      </c>
      <c r="D50" s="48" t="s">
        <v>207</v>
      </c>
      <c r="E50" s="49" t="s">
        <v>25</v>
      </c>
      <c r="F50" s="50" t="s">
        <v>26</v>
      </c>
      <c r="G50" s="50" t="s">
        <v>102</v>
      </c>
      <c r="H50" s="133" t="s">
        <v>102</v>
      </c>
      <c r="I50" s="125" t="s">
        <v>169</v>
      </c>
      <c r="J50" s="49" t="s">
        <v>311</v>
      </c>
      <c r="K50" s="54"/>
    </row>
    <row r="51" spans="1:11" s="63" customFormat="1" ht="72">
      <c r="A51" s="48"/>
      <c r="B51" s="48"/>
      <c r="C51" s="48"/>
      <c r="D51" s="48"/>
      <c r="E51" s="49" t="s">
        <v>170</v>
      </c>
      <c r="F51" s="50" t="s">
        <v>26</v>
      </c>
      <c r="G51" s="50" t="s">
        <v>102</v>
      </c>
      <c r="H51" s="133"/>
      <c r="I51" s="125" t="s">
        <v>171</v>
      </c>
      <c r="J51" s="186" t="s">
        <v>362</v>
      </c>
      <c r="K51" s="54"/>
    </row>
    <row r="52" spans="1:11" s="63" customFormat="1" ht="409.5" customHeight="1">
      <c r="A52" s="48" t="s">
        <v>214</v>
      </c>
      <c r="B52" s="48" t="s">
        <v>201</v>
      </c>
      <c r="C52" s="48" t="s">
        <v>209</v>
      </c>
      <c r="D52" s="48" t="s">
        <v>208</v>
      </c>
      <c r="E52" s="49" t="s">
        <v>27</v>
      </c>
      <c r="F52" s="50" t="s">
        <v>134</v>
      </c>
      <c r="G52" s="50" t="s">
        <v>102</v>
      </c>
      <c r="H52" s="133" t="s">
        <v>102</v>
      </c>
      <c r="I52" s="125" t="s">
        <v>172</v>
      </c>
      <c r="J52" s="61" t="s">
        <v>360</v>
      </c>
      <c r="K52" s="54"/>
    </row>
    <row r="53" spans="1:11" s="64" customFormat="1" ht="12">
      <c r="A53" s="52" t="s">
        <v>214</v>
      </c>
      <c r="B53" s="52" t="s">
        <v>212</v>
      </c>
      <c r="C53" s="52"/>
      <c r="D53" s="52"/>
      <c r="E53" s="228" t="s">
        <v>4</v>
      </c>
      <c r="F53" s="229"/>
      <c r="G53" s="229"/>
      <c r="H53" s="229"/>
      <c r="I53" s="229"/>
      <c r="J53" s="229"/>
      <c r="K53" s="230"/>
    </row>
    <row r="54" spans="1:11" s="63" customFormat="1" ht="193.5" customHeight="1">
      <c r="A54" s="48" t="s">
        <v>214</v>
      </c>
      <c r="B54" s="48" t="s">
        <v>212</v>
      </c>
      <c r="C54" s="48" t="s">
        <v>12</v>
      </c>
      <c r="D54" s="48"/>
      <c r="E54" s="49" t="s">
        <v>28</v>
      </c>
      <c r="F54" s="50" t="s">
        <v>173</v>
      </c>
      <c r="G54" s="50" t="s">
        <v>102</v>
      </c>
      <c r="H54" s="133" t="s">
        <v>281</v>
      </c>
      <c r="I54" s="49" t="s">
        <v>272</v>
      </c>
      <c r="J54" s="145" t="s">
        <v>312</v>
      </c>
      <c r="K54" s="54"/>
    </row>
    <row r="55" spans="1:11" s="63" customFormat="1" ht="204.75" customHeight="1">
      <c r="A55" s="48" t="s">
        <v>214</v>
      </c>
      <c r="B55" s="48" t="s">
        <v>212</v>
      </c>
      <c r="C55" s="48" t="s">
        <v>207</v>
      </c>
      <c r="D55" s="48"/>
      <c r="E55" s="49" t="s">
        <v>30</v>
      </c>
      <c r="F55" s="50" t="s">
        <v>174</v>
      </c>
      <c r="G55" s="50" t="s">
        <v>102</v>
      </c>
      <c r="H55" s="133" t="s">
        <v>102</v>
      </c>
      <c r="I55" s="49" t="s">
        <v>175</v>
      </c>
      <c r="J55" s="94" t="s">
        <v>361</v>
      </c>
      <c r="K55" s="54" t="s">
        <v>286</v>
      </c>
    </row>
    <row r="56" spans="1:11" s="63" customFormat="1" ht="93.75" customHeight="1">
      <c r="A56" s="48" t="s">
        <v>214</v>
      </c>
      <c r="B56" s="48" t="s">
        <v>212</v>
      </c>
      <c r="C56" s="48" t="s">
        <v>208</v>
      </c>
      <c r="D56" s="54"/>
      <c r="E56" s="49" t="s">
        <v>31</v>
      </c>
      <c r="F56" s="50" t="s">
        <v>174</v>
      </c>
      <c r="G56" s="50" t="s">
        <v>102</v>
      </c>
      <c r="H56" s="133" t="s">
        <v>102</v>
      </c>
      <c r="I56" s="49" t="s">
        <v>175</v>
      </c>
      <c r="J56" s="94" t="s">
        <v>313</v>
      </c>
      <c r="K56" s="54"/>
    </row>
    <row r="57" spans="1:11" s="63" customFormat="1" ht="108" customHeight="1">
      <c r="A57" s="48" t="s">
        <v>214</v>
      </c>
      <c r="B57" s="48" t="s">
        <v>212</v>
      </c>
      <c r="C57" s="48" t="s">
        <v>209</v>
      </c>
      <c r="D57" s="54"/>
      <c r="E57" s="49" t="s">
        <v>32</v>
      </c>
      <c r="F57" s="50" t="s">
        <v>173</v>
      </c>
      <c r="G57" s="50" t="s">
        <v>176</v>
      </c>
      <c r="H57" s="133" t="s">
        <v>281</v>
      </c>
      <c r="I57" s="49" t="s">
        <v>177</v>
      </c>
      <c r="J57" s="231" t="s">
        <v>351</v>
      </c>
      <c r="K57" s="239"/>
    </row>
    <row r="58" spans="1:11" s="63" customFormat="1" ht="79.5" customHeight="1">
      <c r="A58" s="48" t="s">
        <v>214</v>
      </c>
      <c r="B58" s="48" t="s">
        <v>212</v>
      </c>
      <c r="C58" s="48" t="s">
        <v>214</v>
      </c>
      <c r="D58" s="54"/>
      <c r="E58" s="49" t="s">
        <v>33</v>
      </c>
      <c r="F58" s="50" t="s">
        <v>174</v>
      </c>
      <c r="G58" s="50" t="s">
        <v>102</v>
      </c>
      <c r="H58" s="133" t="s">
        <v>281</v>
      </c>
      <c r="I58" s="146" t="s">
        <v>178</v>
      </c>
      <c r="J58" s="232"/>
      <c r="K58" s="240"/>
    </row>
    <row r="59" spans="1:11" s="63" customFormat="1" ht="72">
      <c r="A59" s="48" t="s">
        <v>214</v>
      </c>
      <c r="B59" s="48" t="s">
        <v>212</v>
      </c>
      <c r="C59" s="48" t="s">
        <v>219</v>
      </c>
      <c r="D59" s="147"/>
      <c r="E59" s="49" t="s">
        <v>34</v>
      </c>
      <c r="F59" s="50" t="s">
        <v>174</v>
      </c>
      <c r="G59" s="50" t="s">
        <v>112</v>
      </c>
      <c r="H59" s="237" t="s">
        <v>102</v>
      </c>
      <c r="I59" s="146" t="s">
        <v>178</v>
      </c>
      <c r="J59" s="233"/>
      <c r="K59" s="241"/>
    </row>
    <row r="60" spans="1:11" s="63" customFormat="1" ht="264" customHeight="1">
      <c r="A60" s="48" t="s">
        <v>214</v>
      </c>
      <c r="B60" s="48" t="s">
        <v>212</v>
      </c>
      <c r="C60" s="48" t="s">
        <v>35</v>
      </c>
      <c r="D60" s="147"/>
      <c r="E60" s="49" t="s">
        <v>36</v>
      </c>
      <c r="F60" s="50" t="s">
        <v>174</v>
      </c>
      <c r="G60" s="50" t="s">
        <v>102</v>
      </c>
      <c r="H60" s="238"/>
      <c r="I60" s="49" t="s">
        <v>179</v>
      </c>
      <c r="J60" s="88" t="s">
        <v>352</v>
      </c>
      <c r="K60" s="54"/>
    </row>
    <row r="61" spans="1:11" s="63" customFormat="1" ht="105" customHeight="1">
      <c r="A61" s="48" t="s">
        <v>214</v>
      </c>
      <c r="B61" s="48" t="s">
        <v>212</v>
      </c>
      <c r="C61" s="48" t="s">
        <v>37</v>
      </c>
      <c r="D61" s="147"/>
      <c r="E61" s="49" t="s">
        <v>38</v>
      </c>
      <c r="F61" s="50" t="s">
        <v>174</v>
      </c>
      <c r="G61" s="50" t="s">
        <v>102</v>
      </c>
      <c r="H61" s="237"/>
      <c r="I61" s="49" t="s">
        <v>180</v>
      </c>
      <c r="J61" s="88" t="s">
        <v>353</v>
      </c>
      <c r="K61" s="54"/>
    </row>
    <row r="62" spans="1:11" s="63" customFormat="1" ht="146.25" customHeight="1">
      <c r="A62" s="48" t="s">
        <v>214</v>
      </c>
      <c r="B62" s="48" t="s">
        <v>212</v>
      </c>
      <c r="C62" s="48" t="s">
        <v>39</v>
      </c>
      <c r="D62" s="147"/>
      <c r="E62" s="49" t="s">
        <v>40</v>
      </c>
      <c r="F62" s="50" t="s">
        <v>173</v>
      </c>
      <c r="G62" s="50" t="s">
        <v>111</v>
      </c>
      <c r="H62" s="133" t="s">
        <v>0</v>
      </c>
      <c r="I62" s="49" t="s">
        <v>181</v>
      </c>
      <c r="J62" s="88" t="s">
        <v>314</v>
      </c>
      <c r="K62" s="54"/>
    </row>
    <row r="63" spans="1:11" s="64" customFormat="1" ht="12">
      <c r="A63" s="52" t="s">
        <v>214</v>
      </c>
      <c r="B63" s="52" t="s">
        <v>213</v>
      </c>
      <c r="C63" s="52"/>
      <c r="D63" s="52"/>
      <c r="E63" s="228" t="s">
        <v>8</v>
      </c>
      <c r="F63" s="229"/>
      <c r="G63" s="229"/>
      <c r="H63" s="229"/>
      <c r="I63" s="229"/>
      <c r="J63" s="229"/>
      <c r="K63" s="230"/>
    </row>
    <row r="64" spans="1:11" s="63" customFormat="1" ht="132">
      <c r="A64" s="48" t="s">
        <v>214</v>
      </c>
      <c r="B64" s="48" t="s">
        <v>213</v>
      </c>
      <c r="C64" s="48" t="s">
        <v>12</v>
      </c>
      <c r="D64" s="48"/>
      <c r="E64" s="49" t="s">
        <v>41</v>
      </c>
      <c r="F64" s="50" t="s">
        <v>42</v>
      </c>
      <c r="G64" s="50" t="s">
        <v>102</v>
      </c>
      <c r="H64" s="133" t="s">
        <v>102</v>
      </c>
      <c r="I64" s="49" t="s">
        <v>182</v>
      </c>
      <c r="J64" s="166" t="s">
        <v>354</v>
      </c>
      <c r="K64" s="54"/>
    </row>
    <row r="65" spans="1:11" s="63" customFormat="1" ht="132">
      <c r="A65" s="48" t="s">
        <v>214</v>
      </c>
      <c r="B65" s="48" t="s">
        <v>213</v>
      </c>
      <c r="C65" s="48" t="s">
        <v>207</v>
      </c>
      <c r="D65" s="48"/>
      <c r="E65" s="148" t="s">
        <v>43</v>
      </c>
      <c r="F65" s="50" t="s">
        <v>44</v>
      </c>
      <c r="G65" s="50" t="s">
        <v>102</v>
      </c>
      <c r="H65" s="133" t="s">
        <v>293</v>
      </c>
      <c r="I65" s="49" t="s">
        <v>183</v>
      </c>
      <c r="J65" s="187" t="s">
        <v>355</v>
      </c>
      <c r="K65" s="54"/>
    </row>
    <row r="66" spans="1:11" s="63" customFormat="1" ht="84">
      <c r="A66" s="48" t="s">
        <v>214</v>
      </c>
      <c r="B66" s="48" t="s">
        <v>213</v>
      </c>
      <c r="C66" s="48" t="s">
        <v>208</v>
      </c>
      <c r="D66" s="54"/>
      <c r="E66" s="49" t="s">
        <v>45</v>
      </c>
      <c r="F66" s="50" t="s">
        <v>44</v>
      </c>
      <c r="G66" s="50" t="s">
        <v>102</v>
      </c>
      <c r="H66" s="133" t="s">
        <v>102</v>
      </c>
      <c r="I66" s="49" t="s">
        <v>184</v>
      </c>
      <c r="J66" s="116" t="s">
        <v>315</v>
      </c>
      <c r="K66" s="54"/>
    </row>
    <row r="67" spans="1:11" s="63" customFormat="1" ht="108">
      <c r="A67" s="48" t="s">
        <v>214</v>
      </c>
      <c r="B67" s="48" t="s">
        <v>213</v>
      </c>
      <c r="C67" s="48" t="s">
        <v>209</v>
      </c>
      <c r="D67" s="54"/>
      <c r="E67" s="49" t="s">
        <v>46</v>
      </c>
      <c r="F67" s="50" t="s">
        <v>29</v>
      </c>
      <c r="G67" s="50" t="s">
        <v>135</v>
      </c>
      <c r="H67" s="133" t="s">
        <v>135</v>
      </c>
      <c r="I67" s="49" t="s">
        <v>185</v>
      </c>
      <c r="J67" s="62" t="s">
        <v>359</v>
      </c>
      <c r="K67" s="54"/>
    </row>
    <row r="68" spans="1:11" s="64" customFormat="1" ht="12">
      <c r="A68" s="52" t="s">
        <v>214</v>
      </c>
      <c r="B68" s="52">
        <v>5</v>
      </c>
      <c r="C68" s="52"/>
      <c r="D68" s="52"/>
      <c r="E68" s="228" t="s">
        <v>136</v>
      </c>
      <c r="F68" s="229"/>
      <c r="G68" s="229"/>
      <c r="H68" s="229"/>
      <c r="I68" s="229"/>
      <c r="J68" s="229"/>
      <c r="K68" s="230"/>
    </row>
    <row r="69" spans="1:11" s="59" customFormat="1" ht="24">
      <c r="A69" s="55" t="s">
        <v>214</v>
      </c>
      <c r="B69" s="55">
        <v>5</v>
      </c>
      <c r="C69" s="55" t="s">
        <v>12</v>
      </c>
      <c r="D69" s="55"/>
      <c r="E69" s="56" t="s">
        <v>137</v>
      </c>
      <c r="F69" s="57"/>
      <c r="G69" s="57"/>
      <c r="H69" s="149"/>
      <c r="I69" s="57"/>
      <c r="J69" s="58"/>
      <c r="K69" s="58"/>
    </row>
    <row r="70" spans="1:11" s="63" customFormat="1" ht="60">
      <c r="A70" s="60" t="s">
        <v>214</v>
      </c>
      <c r="B70" s="60">
        <v>5</v>
      </c>
      <c r="C70" s="60" t="s">
        <v>12</v>
      </c>
      <c r="D70" s="60" t="s">
        <v>201</v>
      </c>
      <c r="E70" s="61" t="s">
        <v>138</v>
      </c>
      <c r="F70" s="50" t="s">
        <v>29</v>
      </c>
      <c r="G70" s="150" t="s">
        <v>139</v>
      </c>
      <c r="H70" s="133" t="s">
        <v>102</v>
      </c>
      <c r="I70" s="62" t="s">
        <v>186</v>
      </c>
      <c r="J70" s="62" t="s">
        <v>294</v>
      </c>
      <c r="K70" s="54"/>
    </row>
    <row r="71" spans="1:11" s="63" customFormat="1" ht="62.25" customHeight="1">
      <c r="A71" s="60" t="s">
        <v>214</v>
      </c>
      <c r="B71" s="60">
        <v>5</v>
      </c>
      <c r="C71" s="60" t="s">
        <v>12</v>
      </c>
      <c r="D71" s="60" t="s">
        <v>213</v>
      </c>
      <c r="E71" s="61" t="s">
        <v>191</v>
      </c>
      <c r="F71" s="50" t="s">
        <v>29</v>
      </c>
      <c r="G71" s="150" t="s">
        <v>295</v>
      </c>
      <c r="H71" s="133" t="s">
        <v>280</v>
      </c>
      <c r="I71" s="62" t="s">
        <v>187</v>
      </c>
      <c r="J71" s="61" t="s">
        <v>277</v>
      </c>
      <c r="K71" s="54"/>
    </row>
    <row r="72" spans="1:11" s="63" customFormat="1" ht="1.5" customHeight="1" hidden="1">
      <c r="A72" s="60" t="s">
        <v>214</v>
      </c>
      <c r="B72" s="60">
        <v>5</v>
      </c>
      <c r="C72" s="60" t="s">
        <v>12</v>
      </c>
      <c r="D72" s="60" t="s">
        <v>118</v>
      </c>
      <c r="E72" s="61" t="s">
        <v>192</v>
      </c>
      <c r="F72" s="50" t="s">
        <v>29</v>
      </c>
      <c r="G72" s="150" t="s">
        <v>103</v>
      </c>
      <c r="H72" s="133" t="s">
        <v>280</v>
      </c>
      <c r="I72" s="62" t="s">
        <v>188</v>
      </c>
      <c r="J72" s="125" t="s">
        <v>276</v>
      </c>
      <c r="K72" s="54"/>
    </row>
    <row r="73" spans="1:11" s="59" customFormat="1" ht="24" hidden="1">
      <c r="A73" s="55" t="s">
        <v>214</v>
      </c>
      <c r="B73" s="55">
        <v>5</v>
      </c>
      <c r="C73" s="55" t="s">
        <v>207</v>
      </c>
      <c r="D73" s="55"/>
      <c r="E73" s="56" t="s">
        <v>193</v>
      </c>
      <c r="F73" s="57"/>
      <c r="G73" s="57"/>
      <c r="H73" s="149"/>
      <c r="I73" s="57"/>
      <c r="J73" s="56"/>
      <c r="K73" s="58"/>
    </row>
    <row r="74" spans="1:11" s="63" customFormat="1" ht="409.5" customHeight="1">
      <c r="A74" s="60" t="s">
        <v>214</v>
      </c>
      <c r="B74" s="60">
        <v>5</v>
      </c>
      <c r="C74" s="60" t="s">
        <v>207</v>
      </c>
      <c r="D74" s="60" t="s">
        <v>202</v>
      </c>
      <c r="E74" s="61" t="s">
        <v>194</v>
      </c>
      <c r="F74" s="50" t="s">
        <v>29</v>
      </c>
      <c r="G74" s="150" t="s">
        <v>111</v>
      </c>
      <c r="H74" s="133" t="s">
        <v>102</v>
      </c>
      <c r="I74" s="62" t="s">
        <v>189</v>
      </c>
      <c r="J74" s="61" t="s">
        <v>302</v>
      </c>
      <c r="K74" s="54"/>
    </row>
    <row r="75" spans="1:11" s="63" customFormat="1" ht="72">
      <c r="A75" s="60" t="s">
        <v>214</v>
      </c>
      <c r="B75" s="60">
        <v>5</v>
      </c>
      <c r="C75" s="60" t="s">
        <v>207</v>
      </c>
      <c r="D75" s="60" t="s">
        <v>212</v>
      </c>
      <c r="E75" s="61" t="s">
        <v>195</v>
      </c>
      <c r="F75" s="50" t="s">
        <v>29</v>
      </c>
      <c r="G75" s="150" t="s">
        <v>102</v>
      </c>
      <c r="H75" s="133" t="s">
        <v>102</v>
      </c>
      <c r="I75" s="62" t="s">
        <v>189</v>
      </c>
      <c r="J75" s="61" t="s">
        <v>273</v>
      </c>
      <c r="K75" s="54"/>
    </row>
    <row r="76" spans="1:11" s="63" customFormat="1" ht="60">
      <c r="A76" s="60" t="s">
        <v>214</v>
      </c>
      <c r="B76" s="60">
        <v>5</v>
      </c>
      <c r="C76" s="60" t="s">
        <v>207</v>
      </c>
      <c r="D76" s="60" t="s">
        <v>213</v>
      </c>
      <c r="E76" s="61" t="s">
        <v>196</v>
      </c>
      <c r="F76" s="50" t="s">
        <v>29</v>
      </c>
      <c r="G76" s="150" t="s">
        <v>102</v>
      </c>
      <c r="H76" s="151" t="s">
        <v>102</v>
      </c>
      <c r="I76" s="62" t="s">
        <v>190</v>
      </c>
      <c r="J76" s="61" t="s">
        <v>366</v>
      </c>
      <c r="K76" s="54"/>
    </row>
    <row r="77" spans="8:11" s="63" customFormat="1" ht="12">
      <c r="H77" s="152"/>
      <c r="J77" s="89"/>
      <c r="K77" s="89"/>
    </row>
    <row r="78" spans="8:11" s="63" customFormat="1" ht="12">
      <c r="H78" s="152"/>
      <c r="J78" s="89"/>
      <c r="K78" s="89"/>
    </row>
    <row r="79" spans="8:11" s="63" customFormat="1" ht="12">
      <c r="H79" s="152"/>
      <c r="J79" s="89"/>
      <c r="K79" s="89"/>
    </row>
    <row r="80" spans="8:11" s="63" customFormat="1" ht="12">
      <c r="H80" s="152"/>
      <c r="J80" s="89"/>
      <c r="K80" s="89"/>
    </row>
    <row r="81" spans="8:11" s="63" customFormat="1" ht="12">
      <c r="H81" s="152"/>
      <c r="J81" s="89"/>
      <c r="K81" s="89"/>
    </row>
    <row r="82" spans="8:11" s="63" customFormat="1" ht="12">
      <c r="H82" s="152"/>
      <c r="J82" s="89"/>
      <c r="K82" s="89"/>
    </row>
    <row r="83" spans="8:11" s="63" customFormat="1" ht="12">
      <c r="H83" s="152"/>
      <c r="J83" s="89"/>
      <c r="K83" s="89"/>
    </row>
    <row r="84" spans="8:11" s="63" customFormat="1" ht="12">
      <c r="H84" s="152"/>
      <c r="J84" s="89"/>
      <c r="K84" s="89"/>
    </row>
    <row r="85" spans="8:11" s="63" customFormat="1" ht="12">
      <c r="H85" s="152"/>
      <c r="J85" s="89"/>
      <c r="K85" s="89"/>
    </row>
    <row r="86" spans="8:11" s="63" customFormat="1" ht="12">
      <c r="H86" s="152"/>
      <c r="J86" s="89"/>
      <c r="K86" s="89"/>
    </row>
    <row r="87" spans="8:11" s="63" customFormat="1" ht="12">
      <c r="H87" s="152"/>
      <c r="J87" s="89"/>
      <c r="K87" s="89"/>
    </row>
    <row r="88" spans="8:11" s="63" customFormat="1" ht="12">
      <c r="H88" s="152"/>
      <c r="J88" s="89"/>
      <c r="K88" s="89"/>
    </row>
    <row r="89" spans="8:11" s="63" customFormat="1" ht="12">
      <c r="H89" s="152"/>
      <c r="J89" s="89"/>
      <c r="K89" s="89"/>
    </row>
    <row r="90" spans="8:11" s="63" customFormat="1" ht="12">
      <c r="H90" s="152"/>
      <c r="J90" s="89"/>
      <c r="K90" s="89"/>
    </row>
    <row r="91" spans="8:11" s="63" customFormat="1" ht="12">
      <c r="H91" s="152"/>
      <c r="J91" s="89"/>
      <c r="K91" s="89"/>
    </row>
    <row r="92" spans="8:11" s="63" customFormat="1" ht="12">
      <c r="H92" s="152"/>
      <c r="J92" s="89"/>
      <c r="K92" s="89"/>
    </row>
    <row r="93" spans="8:11" s="63" customFormat="1" ht="12">
      <c r="H93" s="152"/>
      <c r="J93" s="89"/>
      <c r="K93" s="89"/>
    </row>
    <row r="94" spans="8:11" s="63" customFormat="1" ht="12">
      <c r="H94" s="152"/>
      <c r="J94" s="89"/>
      <c r="K94" s="89"/>
    </row>
    <row r="95" spans="8:11" s="63" customFormat="1" ht="12">
      <c r="H95" s="152"/>
      <c r="J95" s="89"/>
      <c r="K95" s="89"/>
    </row>
    <row r="96" spans="8:11" s="63" customFormat="1" ht="12">
      <c r="H96" s="152"/>
      <c r="J96" s="89"/>
      <c r="K96" s="89"/>
    </row>
    <row r="97" spans="8:11" s="63" customFormat="1" ht="12">
      <c r="H97" s="152"/>
      <c r="J97" s="89"/>
      <c r="K97" s="89"/>
    </row>
    <row r="98" spans="8:11" s="63" customFormat="1" ht="12">
      <c r="H98" s="152"/>
      <c r="J98" s="89"/>
      <c r="K98" s="89"/>
    </row>
    <row r="99" spans="8:11" s="63" customFormat="1" ht="12">
      <c r="H99" s="152"/>
      <c r="J99" s="89"/>
      <c r="K99" s="89"/>
    </row>
    <row r="100" spans="8:11" s="63" customFormat="1" ht="12">
      <c r="H100" s="152"/>
      <c r="J100" s="89"/>
      <c r="K100" s="89"/>
    </row>
    <row r="101" spans="8:11" s="63" customFormat="1" ht="12">
      <c r="H101" s="152"/>
      <c r="J101" s="89"/>
      <c r="K101" s="89"/>
    </row>
    <row r="102" spans="8:11" s="63" customFormat="1" ht="12">
      <c r="H102" s="152"/>
      <c r="J102" s="89"/>
      <c r="K102" s="89"/>
    </row>
    <row r="103" spans="8:11" s="63" customFormat="1" ht="12">
      <c r="H103" s="152"/>
      <c r="J103" s="89"/>
      <c r="K103" s="89"/>
    </row>
    <row r="104" spans="8:11" s="63" customFormat="1" ht="12">
      <c r="H104" s="152"/>
      <c r="J104" s="89"/>
      <c r="K104" s="89"/>
    </row>
    <row r="105" spans="8:11" s="63" customFormat="1" ht="12">
      <c r="H105" s="152"/>
      <c r="J105" s="89"/>
      <c r="K105" s="89"/>
    </row>
    <row r="106" spans="8:11" s="63" customFormat="1" ht="12">
      <c r="H106" s="152"/>
      <c r="J106" s="89"/>
      <c r="K106" s="89"/>
    </row>
    <row r="107" spans="8:11" s="63" customFormat="1" ht="12">
      <c r="H107" s="152"/>
      <c r="J107" s="89"/>
      <c r="K107" s="89"/>
    </row>
    <row r="108" spans="8:11" s="63" customFormat="1" ht="12">
      <c r="H108" s="152"/>
      <c r="J108" s="89"/>
      <c r="K108" s="89"/>
    </row>
    <row r="109" spans="8:11" s="63" customFormat="1" ht="12">
      <c r="H109" s="152"/>
      <c r="J109" s="89"/>
      <c r="K109" s="89"/>
    </row>
    <row r="110" spans="8:11" s="63" customFormat="1" ht="12">
      <c r="H110" s="152"/>
      <c r="J110" s="89"/>
      <c r="K110" s="89"/>
    </row>
    <row r="111" spans="8:11" s="63" customFormat="1" ht="12">
      <c r="H111" s="152"/>
      <c r="J111" s="89"/>
      <c r="K111" s="89"/>
    </row>
    <row r="112" spans="8:11" s="63" customFormat="1" ht="12">
      <c r="H112" s="152"/>
      <c r="J112" s="89"/>
      <c r="K112" s="89"/>
    </row>
    <row r="113" spans="8:11" s="63" customFormat="1" ht="12">
      <c r="H113" s="152"/>
      <c r="J113" s="89"/>
      <c r="K113" s="89"/>
    </row>
    <row r="114" spans="8:11" s="63" customFormat="1" ht="12">
      <c r="H114" s="152"/>
      <c r="J114" s="89"/>
      <c r="K114" s="89"/>
    </row>
    <row r="115" spans="8:11" s="63" customFormat="1" ht="12">
      <c r="H115" s="152"/>
      <c r="J115" s="89"/>
      <c r="K115" s="89"/>
    </row>
    <row r="116" spans="8:11" s="63" customFormat="1" ht="12">
      <c r="H116" s="152"/>
      <c r="J116" s="89"/>
      <c r="K116" s="89"/>
    </row>
    <row r="117" spans="8:11" s="63" customFormat="1" ht="12">
      <c r="H117" s="152"/>
      <c r="J117" s="89"/>
      <c r="K117" s="89"/>
    </row>
    <row r="118" spans="8:11" s="63" customFormat="1" ht="12">
      <c r="H118" s="152"/>
      <c r="J118" s="89"/>
      <c r="K118" s="89"/>
    </row>
    <row r="119" spans="8:11" s="63" customFormat="1" ht="12">
      <c r="H119" s="152"/>
      <c r="J119" s="89"/>
      <c r="K119" s="89"/>
    </row>
    <row r="120" spans="8:11" s="63" customFormat="1" ht="12">
      <c r="H120" s="152"/>
      <c r="J120" s="89"/>
      <c r="K120" s="89"/>
    </row>
    <row r="121" spans="8:11" s="63" customFormat="1" ht="12">
      <c r="H121" s="152"/>
      <c r="J121" s="89"/>
      <c r="K121" s="89"/>
    </row>
    <row r="122" spans="8:11" s="63" customFormat="1" ht="12">
      <c r="H122" s="152"/>
      <c r="J122" s="89"/>
      <c r="K122" s="89"/>
    </row>
    <row r="123" spans="8:11" s="63" customFormat="1" ht="12">
      <c r="H123" s="152"/>
      <c r="J123" s="89"/>
      <c r="K123" s="89"/>
    </row>
    <row r="124" spans="8:11" s="63" customFormat="1" ht="12">
      <c r="H124" s="152"/>
      <c r="J124" s="89"/>
      <c r="K124" s="89"/>
    </row>
    <row r="125" spans="8:11" s="63" customFormat="1" ht="12">
      <c r="H125" s="152"/>
      <c r="J125" s="89"/>
      <c r="K125" s="89"/>
    </row>
    <row r="126" spans="8:11" s="63" customFormat="1" ht="12">
      <c r="H126" s="152"/>
      <c r="J126" s="89"/>
      <c r="K126" s="89"/>
    </row>
    <row r="127" spans="8:11" s="63" customFormat="1" ht="12">
      <c r="H127" s="152"/>
      <c r="J127" s="89"/>
      <c r="K127" s="89"/>
    </row>
    <row r="128" spans="8:11" s="63" customFormat="1" ht="12">
      <c r="H128" s="152"/>
      <c r="J128" s="89"/>
      <c r="K128" s="89"/>
    </row>
    <row r="129" spans="8:11" s="63" customFormat="1" ht="12">
      <c r="H129" s="152"/>
      <c r="J129" s="89"/>
      <c r="K129" s="89"/>
    </row>
    <row r="130" spans="8:11" s="63" customFormat="1" ht="12">
      <c r="H130" s="152"/>
      <c r="J130" s="89"/>
      <c r="K130" s="89"/>
    </row>
    <row r="131" spans="8:11" s="63" customFormat="1" ht="12">
      <c r="H131" s="152"/>
      <c r="J131" s="89"/>
      <c r="K131" s="89"/>
    </row>
    <row r="132" spans="8:11" s="63" customFormat="1" ht="12">
      <c r="H132" s="152"/>
      <c r="J132" s="89"/>
      <c r="K132" s="89"/>
    </row>
    <row r="133" spans="8:11" s="63" customFormat="1" ht="12">
      <c r="H133" s="152"/>
      <c r="J133" s="89"/>
      <c r="K133" s="89"/>
    </row>
    <row r="134" spans="8:11" s="63" customFormat="1" ht="12">
      <c r="H134" s="152"/>
      <c r="J134" s="89"/>
      <c r="K134" s="89"/>
    </row>
    <row r="135" spans="8:11" s="63" customFormat="1" ht="12">
      <c r="H135" s="152"/>
      <c r="J135" s="89"/>
      <c r="K135" s="89"/>
    </row>
    <row r="136" spans="8:11" s="63" customFormat="1" ht="12">
      <c r="H136" s="152"/>
      <c r="J136" s="89"/>
      <c r="K136" s="89"/>
    </row>
    <row r="137" spans="8:11" s="63" customFormat="1" ht="12">
      <c r="H137" s="152"/>
      <c r="J137" s="89"/>
      <c r="K137" s="89"/>
    </row>
    <row r="138" spans="8:11" s="63" customFormat="1" ht="12">
      <c r="H138" s="152"/>
      <c r="J138" s="89"/>
      <c r="K138" s="89"/>
    </row>
    <row r="139" spans="8:11" s="63" customFormat="1" ht="12">
      <c r="H139" s="152"/>
      <c r="J139" s="89"/>
      <c r="K139" s="89"/>
    </row>
    <row r="140" spans="8:11" s="63" customFormat="1" ht="12">
      <c r="H140" s="152"/>
      <c r="J140" s="89"/>
      <c r="K140" s="89"/>
    </row>
    <row r="141" spans="8:11" s="63" customFormat="1" ht="12">
      <c r="H141" s="152"/>
      <c r="J141" s="89"/>
      <c r="K141" s="89"/>
    </row>
    <row r="142" spans="8:11" s="63" customFormat="1" ht="12">
      <c r="H142" s="152"/>
      <c r="J142" s="89"/>
      <c r="K142" s="89"/>
    </row>
    <row r="143" spans="8:11" s="63" customFormat="1" ht="12">
      <c r="H143" s="152"/>
      <c r="J143" s="89"/>
      <c r="K143" s="89"/>
    </row>
    <row r="144" spans="8:11" s="63" customFormat="1" ht="12">
      <c r="H144" s="152"/>
      <c r="J144" s="89"/>
      <c r="K144" s="89"/>
    </row>
    <row r="145" spans="8:11" s="63" customFormat="1" ht="12">
      <c r="H145" s="152"/>
      <c r="J145" s="89"/>
      <c r="K145" s="89"/>
    </row>
    <row r="146" spans="8:11" s="63" customFormat="1" ht="12">
      <c r="H146" s="152"/>
      <c r="J146" s="89"/>
      <c r="K146" s="89"/>
    </row>
    <row r="147" spans="8:11" s="63" customFormat="1" ht="12">
      <c r="H147" s="152"/>
      <c r="J147" s="89"/>
      <c r="K147" s="89"/>
    </row>
    <row r="148" spans="8:11" s="63" customFormat="1" ht="12">
      <c r="H148" s="152"/>
      <c r="J148" s="89"/>
      <c r="K148" s="89"/>
    </row>
    <row r="149" spans="8:11" s="63" customFormat="1" ht="12">
      <c r="H149" s="152"/>
      <c r="J149" s="89"/>
      <c r="K149" s="89"/>
    </row>
    <row r="150" spans="8:11" s="63" customFormat="1" ht="12">
      <c r="H150" s="152"/>
      <c r="J150" s="89"/>
      <c r="K150" s="89"/>
    </row>
    <row r="151" spans="8:11" s="63" customFormat="1" ht="12">
      <c r="H151" s="152"/>
      <c r="J151" s="89"/>
      <c r="K151" s="89"/>
    </row>
    <row r="152" spans="8:11" s="63" customFormat="1" ht="12">
      <c r="H152" s="152"/>
      <c r="J152" s="89"/>
      <c r="K152" s="89"/>
    </row>
    <row r="153" spans="8:11" s="63" customFormat="1" ht="12">
      <c r="H153" s="152"/>
      <c r="J153" s="89"/>
      <c r="K153" s="89"/>
    </row>
    <row r="154" spans="8:11" s="63" customFormat="1" ht="12">
      <c r="H154" s="152"/>
      <c r="J154" s="89"/>
      <c r="K154" s="89"/>
    </row>
    <row r="155" spans="8:11" s="63" customFormat="1" ht="12">
      <c r="H155" s="152"/>
      <c r="J155" s="89"/>
      <c r="K155" s="89"/>
    </row>
    <row r="156" spans="8:11" s="63" customFormat="1" ht="12">
      <c r="H156" s="152"/>
      <c r="J156" s="89"/>
      <c r="K156" s="89"/>
    </row>
    <row r="157" spans="8:11" s="63" customFormat="1" ht="12">
      <c r="H157" s="152"/>
      <c r="J157" s="89"/>
      <c r="K157" s="89"/>
    </row>
    <row r="158" spans="8:11" s="63" customFormat="1" ht="12">
      <c r="H158" s="152"/>
      <c r="J158" s="89"/>
      <c r="K158" s="89"/>
    </row>
    <row r="159" spans="8:11" s="63" customFormat="1" ht="12">
      <c r="H159" s="152"/>
      <c r="J159" s="89"/>
      <c r="K159" s="89"/>
    </row>
    <row r="160" spans="8:11" s="63" customFormat="1" ht="12">
      <c r="H160" s="152"/>
      <c r="J160" s="89"/>
      <c r="K160" s="89"/>
    </row>
    <row r="161" spans="8:11" s="63" customFormat="1" ht="12">
      <c r="H161" s="152"/>
      <c r="J161" s="89"/>
      <c r="K161" s="89"/>
    </row>
    <row r="162" spans="8:11" s="63" customFormat="1" ht="12">
      <c r="H162" s="152"/>
      <c r="J162" s="89"/>
      <c r="K162" s="89"/>
    </row>
    <row r="163" spans="8:11" s="63" customFormat="1" ht="12">
      <c r="H163" s="152"/>
      <c r="J163" s="89"/>
      <c r="K163" s="89"/>
    </row>
    <row r="164" spans="8:11" s="63" customFormat="1" ht="12">
      <c r="H164" s="152"/>
      <c r="J164" s="89"/>
      <c r="K164" s="89"/>
    </row>
    <row r="165" spans="8:11" s="63" customFormat="1" ht="12">
      <c r="H165" s="152"/>
      <c r="J165" s="89"/>
      <c r="K165" s="89"/>
    </row>
    <row r="166" spans="8:11" s="63" customFormat="1" ht="12">
      <c r="H166" s="152"/>
      <c r="J166" s="89"/>
      <c r="K166" s="89"/>
    </row>
    <row r="167" spans="8:11" s="63" customFormat="1" ht="12">
      <c r="H167" s="152"/>
      <c r="J167" s="89"/>
      <c r="K167" s="89"/>
    </row>
    <row r="168" spans="8:11" s="63" customFormat="1" ht="12">
      <c r="H168" s="152"/>
      <c r="J168" s="89"/>
      <c r="K168" s="89"/>
    </row>
    <row r="169" spans="8:11" s="63" customFormat="1" ht="12">
      <c r="H169" s="152"/>
      <c r="J169" s="89"/>
      <c r="K169" s="89"/>
    </row>
    <row r="170" spans="8:11" s="63" customFormat="1" ht="12">
      <c r="H170" s="152"/>
      <c r="J170" s="89"/>
      <c r="K170" s="89"/>
    </row>
    <row r="171" spans="8:11" s="63" customFormat="1" ht="12">
      <c r="H171" s="152"/>
      <c r="J171" s="89"/>
      <c r="K171" s="89"/>
    </row>
    <row r="172" spans="8:11" s="63" customFormat="1" ht="12">
      <c r="H172" s="152"/>
      <c r="J172" s="89"/>
      <c r="K172" s="89"/>
    </row>
    <row r="173" spans="8:11" s="63" customFormat="1" ht="12">
      <c r="H173" s="152"/>
      <c r="J173" s="89"/>
      <c r="K173" s="89"/>
    </row>
    <row r="174" spans="8:11" s="63" customFormat="1" ht="12">
      <c r="H174" s="152"/>
      <c r="J174" s="89"/>
      <c r="K174" s="89"/>
    </row>
    <row r="175" spans="8:11" s="63" customFormat="1" ht="12">
      <c r="H175" s="152"/>
      <c r="J175" s="89"/>
      <c r="K175" s="89"/>
    </row>
    <row r="176" spans="8:11" s="63" customFormat="1" ht="12">
      <c r="H176" s="152"/>
      <c r="J176" s="89"/>
      <c r="K176" s="89"/>
    </row>
    <row r="177" spans="8:11" s="63" customFormat="1" ht="12">
      <c r="H177" s="152"/>
      <c r="J177" s="89"/>
      <c r="K177" s="89"/>
    </row>
    <row r="178" spans="8:11" s="63" customFormat="1" ht="12">
      <c r="H178" s="152"/>
      <c r="J178" s="89"/>
      <c r="K178" s="89"/>
    </row>
    <row r="179" spans="8:11" s="63" customFormat="1" ht="12">
      <c r="H179" s="152"/>
      <c r="J179" s="89"/>
      <c r="K179" s="89"/>
    </row>
    <row r="180" spans="8:11" s="63" customFormat="1" ht="12">
      <c r="H180" s="152"/>
      <c r="J180" s="89"/>
      <c r="K180" s="89"/>
    </row>
    <row r="181" spans="8:11" s="63" customFormat="1" ht="12">
      <c r="H181" s="152"/>
      <c r="J181" s="89"/>
      <c r="K181" s="89"/>
    </row>
    <row r="182" spans="8:11" s="63" customFormat="1" ht="12">
      <c r="H182" s="152"/>
      <c r="J182" s="89"/>
      <c r="K182" s="89"/>
    </row>
    <row r="183" spans="8:11" s="63" customFormat="1" ht="12">
      <c r="H183" s="152"/>
      <c r="J183" s="89"/>
      <c r="K183" s="89"/>
    </row>
    <row r="184" spans="8:11" s="63" customFormat="1" ht="12">
      <c r="H184" s="152"/>
      <c r="J184" s="89"/>
      <c r="K184" s="89"/>
    </row>
    <row r="185" spans="8:11" s="63" customFormat="1" ht="12">
      <c r="H185" s="152"/>
      <c r="J185" s="89"/>
      <c r="K185" s="89"/>
    </row>
    <row r="186" spans="8:11" s="63" customFormat="1" ht="12">
      <c r="H186" s="152"/>
      <c r="J186" s="89"/>
      <c r="K186" s="89"/>
    </row>
    <row r="187" spans="8:11" s="63" customFormat="1" ht="12">
      <c r="H187" s="152"/>
      <c r="J187" s="89"/>
      <c r="K187" s="89"/>
    </row>
    <row r="188" spans="8:11" s="63" customFormat="1" ht="12">
      <c r="H188" s="152"/>
      <c r="J188" s="89"/>
      <c r="K188" s="89"/>
    </row>
    <row r="189" spans="8:11" s="63" customFormat="1" ht="12">
      <c r="H189" s="152"/>
      <c r="J189" s="89"/>
      <c r="K189" s="89"/>
    </row>
    <row r="190" spans="8:11" s="63" customFormat="1" ht="12">
      <c r="H190" s="152"/>
      <c r="J190" s="89"/>
      <c r="K190" s="89"/>
    </row>
    <row r="191" spans="8:11" s="63" customFormat="1" ht="12">
      <c r="H191" s="152"/>
      <c r="J191" s="89"/>
      <c r="K191" s="89"/>
    </row>
    <row r="192" spans="8:11" s="63" customFormat="1" ht="12">
      <c r="H192" s="152"/>
      <c r="J192" s="89"/>
      <c r="K192" s="89"/>
    </row>
    <row r="193" spans="8:11" s="63" customFormat="1" ht="12">
      <c r="H193" s="152"/>
      <c r="J193" s="89"/>
      <c r="K193" s="89"/>
    </row>
    <row r="194" spans="8:11" s="63" customFormat="1" ht="12">
      <c r="H194" s="152"/>
      <c r="J194" s="89"/>
      <c r="K194" s="89"/>
    </row>
    <row r="195" spans="8:11" s="63" customFormat="1" ht="12">
      <c r="H195" s="152"/>
      <c r="J195" s="89"/>
      <c r="K195" s="89"/>
    </row>
    <row r="196" spans="8:11" s="63" customFormat="1" ht="12">
      <c r="H196" s="152"/>
      <c r="J196" s="89"/>
      <c r="K196" s="89"/>
    </row>
    <row r="197" spans="8:11" s="63" customFormat="1" ht="12">
      <c r="H197" s="152"/>
      <c r="J197" s="89"/>
      <c r="K197" s="89"/>
    </row>
    <row r="198" spans="8:11" s="63" customFormat="1" ht="12">
      <c r="H198" s="152"/>
      <c r="J198" s="89"/>
      <c r="K198" s="89"/>
    </row>
    <row r="199" spans="8:11" s="63" customFormat="1" ht="12">
      <c r="H199" s="152"/>
      <c r="J199" s="89"/>
      <c r="K199" s="89"/>
    </row>
    <row r="200" spans="8:11" s="63" customFormat="1" ht="12">
      <c r="H200" s="152"/>
      <c r="J200" s="89"/>
      <c r="K200" s="89"/>
    </row>
    <row r="201" spans="8:11" s="63" customFormat="1" ht="12">
      <c r="H201" s="152"/>
      <c r="J201" s="89"/>
      <c r="K201" s="89"/>
    </row>
    <row r="202" spans="8:11" s="63" customFormat="1" ht="12">
      <c r="H202" s="152"/>
      <c r="J202" s="89"/>
      <c r="K202" s="89"/>
    </row>
    <row r="203" spans="8:11" s="63" customFormat="1" ht="12">
      <c r="H203" s="152"/>
      <c r="J203" s="89"/>
      <c r="K203" s="89"/>
    </row>
    <row r="204" spans="8:11" s="63" customFormat="1" ht="12">
      <c r="H204" s="152"/>
      <c r="J204" s="89"/>
      <c r="K204" s="89"/>
    </row>
    <row r="205" spans="8:11" s="63" customFormat="1" ht="12">
      <c r="H205" s="152"/>
      <c r="J205" s="89"/>
      <c r="K205" s="89"/>
    </row>
    <row r="206" spans="8:11" s="63" customFormat="1" ht="12">
      <c r="H206" s="152"/>
      <c r="J206" s="89"/>
      <c r="K206" s="89"/>
    </row>
  </sheetData>
  <sheetProtection/>
  <mergeCells count="17">
    <mergeCell ref="H4:H5"/>
    <mergeCell ref="K4:K5"/>
    <mergeCell ref="A2:J2"/>
    <mergeCell ref="A4:D4"/>
    <mergeCell ref="E4:E5"/>
    <mergeCell ref="F4:F5"/>
    <mergeCell ref="G4:G5"/>
    <mergeCell ref="J4:J5"/>
    <mergeCell ref="I4:I5"/>
    <mergeCell ref="E63:K63"/>
    <mergeCell ref="E68:K68"/>
    <mergeCell ref="J57:J59"/>
    <mergeCell ref="E6:K6"/>
    <mergeCell ref="E30:K30"/>
    <mergeCell ref="E53:K53"/>
    <mergeCell ref="H59:H61"/>
    <mergeCell ref="K57:K59"/>
  </mergeCells>
  <printOptions/>
  <pageMargins left="0.1968503937007874" right="0.1968503937007874" top="0.3937007874015748"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7"/>
  <sheetViews>
    <sheetView zoomScalePageLayoutView="0" workbookViewId="0" topLeftCell="A1">
      <selection activeCell="A4" sqref="A4:IV7"/>
    </sheetView>
  </sheetViews>
  <sheetFormatPr defaultColWidth="9.140625" defaultRowHeight="15"/>
  <cols>
    <col min="1" max="4" width="4.28125" style="0" customWidth="1"/>
    <col min="5" max="5" width="16.00390625" style="0" customWidth="1"/>
    <col min="6" max="6" width="41.00390625" style="0" customWidth="1"/>
    <col min="7" max="7" width="9.28125" style="0" customWidth="1"/>
    <col min="8" max="11" width="10.7109375" style="0" customWidth="1"/>
  </cols>
  <sheetData>
    <row r="1" spans="1:11" s="16" customFormat="1" ht="13.5" customHeight="1">
      <c r="A1" s="5"/>
      <c r="B1" s="5"/>
      <c r="C1" s="5"/>
      <c r="D1" s="5"/>
      <c r="E1" s="5"/>
      <c r="F1" s="5"/>
      <c r="G1" s="5"/>
      <c r="H1" s="5"/>
      <c r="I1" s="3"/>
      <c r="K1" s="5"/>
    </row>
    <row r="2" spans="1:11" s="16" customFormat="1" ht="13.5" customHeight="1">
      <c r="A2" s="5"/>
      <c r="B2" s="5"/>
      <c r="C2" s="5"/>
      <c r="D2" s="5"/>
      <c r="E2" s="5"/>
      <c r="F2" s="5"/>
      <c r="G2" s="5"/>
      <c r="H2" s="5"/>
      <c r="I2" s="3"/>
      <c r="K2" s="5"/>
    </row>
    <row r="3" spans="1:11" s="16" customFormat="1" ht="13.5" customHeight="1">
      <c r="A3" s="5"/>
      <c r="B3" s="5"/>
      <c r="C3" s="5"/>
      <c r="D3" s="5"/>
      <c r="E3" s="5"/>
      <c r="F3" s="5"/>
      <c r="G3" s="5"/>
      <c r="H3" s="5"/>
      <c r="I3" s="3"/>
      <c r="K3" s="5"/>
    </row>
    <row r="4" spans="1:12" s="16" customFormat="1" ht="13.5" customHeight="1">
      <c r="A4" s="250" t="s">
        <v>92</v>
      </c>
      <c r="B4" s="250"/>
      <c r="C4" s="250"/>
      <c r="D4" s="250"/>
      <c r="E4" s="250"/>
      <c r="F4" s="250"/>
      <c r="G4" s="250"/>
      <c r="H4" s="250"/>
      <c r="I4" s="250"/>
      <c r="J4" s="250"/>
      <c r="K4" s="250"/>
      <c r="L4" s="250"/>
    </row>
    <row r="5" spans="1:11" s="16" customFormat="1" ht="13.5" customHeight="1">
      <c r="A5" s="5"/>
      <c r="B5" s="5"/>
      <c r="C5" s="5"/>
      <c r="D5" s="5"/>
      <c r="E5" s="4"/>
      <c r="F5" s="4"/>
      <c r="G5" s="4"/>
      <c r="H5" s="4"/>
      <c r="I5" s="4"/>
      <c r="J5" s="4"/>
      <c r="K5" s="4"/>
    </row>
    <row r="7" spans="1:12" ht="15">
      <c r="A7" s="249" t="s">
        <v>48</v>
      </c>
      <c r="B7" s="249"/>
      <c r="C7" s="249"/>
      <c r="D7" s="249"/>
      <c r="E7" s="249"/>
      <c r="F7" s="249"/>
      <c r="G7" s="249"/>
      <c r="H7" s="249"/>
      <c r="I7" s="249"/>
      <c r="J7" s="249"/>
      <c r="K7" s="249"/>
      <c r="L7" s="249"/>
    </row>
  </sheetData>
  <sheetProtection/>
  <mergeCells count="2">
    <mergeCell ref="A7:L7"/>
    <mergeCell ref="A4:L4"/>
  </mergeCell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32"/>
  <sheetViews>
    <sheetView zoomScalePageLayoutView="0" workbookViewId="0" topLeftCell="A20">
      <selection activeCell="P29" sqref="P29"/>
    </sheetView>
  </sheetViews>
  <sheetFormatPr defaultColWidth="8.8515625" defaultRowHeight="15"/>
  <cols>
    <col min="1" max="2" width="5.28125" style="70" customWidth="1"/>
    <col min="3" max="3" width="3.57421875" style="70" customWidth="1"/>
    <col min="4" max="4" width="33.140625" style="70" customWidth="1"/>
    <col min="5" max="5" width="8.7109375" style="70" customWidth="1"/>
    <col min="6" max="7" width="10.421875" style="70" customWidth="1"/>
    <col min="8" max="9" width="11.421875" style="70" customWidth="1"/>
    <col min="10" max="10" width="0.2890625" style="70" hidden="1" customWidth="1"/>
    <col min="11" max="11" width="11.8515625" style="70" customWidth="1"/>
    <col min="12" max="12" width="23.28125" style="87" customWidth="1"/>
    <col min="13" max="13" width="8.28125" style="100" hidden="1" customWidth="1"/>
    <col min="14" max="16384" width="8.8515625" style="70" customWidth="1"/>
  </cols>
  <sheetData>
    <row r="1" spans="1:12" ht="6" customHeight="1">
      <c r="A1" s="1"/>
      <c r="B1" s="5"/>
      <c r="C1" s="5"/>
      <c r="D1" s="5"/>
      <c r="E1" s="5"/>
      <c r="F1" s="5"/>
      <c r="G1" s="5"/>
      <c r="H1" s="5"/>
      <c r="I1" s="3"/>
      <c r="J1" s="3"/>
      <c r="K1" s="3"/>
      <c r="L1" s="84"/>
    </row>
    <row r="2" spans="1:12" ht="15.75" customHeight="1">
      <c r="A2" s="1"/>
      <c r="B2" s="245" t="s">
        <v>93</v>
      </c>
      <c r="C2" s="245"/>
      <c r="D2" s="245"/>
      <c r="E2" s="245"/>
      <c r="F2" s="245"/>
      <c r="G2" s="245"/>
      <c r="H2" s="245"/>
      <c r="I2" s="245"/>
      <c r="J2" s="245"/>
      <c r="K2" s="245"/>
      <c r="L2" s="245"/>
    </row>
    <row r="3" spans="1:12" ht="13.5" customHeight="1">
      <c r="A3" s="1"/>
      <c r="B3" s="2"/>
      <c r="C3" s="2"/>
      <c r="D3" s="2"/>
      <c r="E3" s="2"/>
      <c r="F3" s="2"/>
      <c r="G3" s="2"/>
      <c r="H3" s="2"/>
      <c r="I3" s="2"/>
      <c r="J3" s="2"/>
      <c r="K3" s="2"/>
      <c r="L3" s="85"/>
    </row>
    <row r="4" spans="1:13" s="71" customFormat="1" ht="21" customHeight="1">
      <c r="A4" s="248" t="s">
        <v>203</v>
      </c>
      <c r="B4" s="253"/>
      <c r="C4" s="248" t="s">
        <v>244</v>
      </c>
      <c r="D4" s="248" t="s">
        <v>245</v>
      </c>
      <c r="E4" s="248" t="s">
        <v>246</v>
      </c>
      <c r="F4" s="248" t="s">
        <v>247</v>
      </c>
      <c r="G4" s="248"/>
      <c r="H4" s="248"/>
      <c r="I4" s="254" t="s">
        <v>125</v>
      </c>
      <c r="J4" s="254" t="s">
        <v>105</v>
      </c>
      <c r="K4" s="254" t="s">
        <v>316</v>
      </c>
      <c r="L4" s="254" t="s">
        <v>106</v>
      </c>
      <c r="M4" s="101"/>
    </row>
    <row r="5" spans="1:13" s="71" customFormat="1" ht="40.5" customHeight="1">
      <c r="A5" s="253"/>
      <c r="B5" s="253"/>
      <c r="C5" s="248"/>
      <c r="D5" s="248"/>
      <c r="E5" s="248"/>
      <c r="F5" s="248" t="s">
        <v>319</v>
      </c>
      <c r="G5" s="248" t="s">
        <v>20</v>
      </c>
      <c r="H5" s="248" t="s">
        <v>320</v>
      </c>
      <c r="I5" s="260"/>
      <c r="J5" s="260"/>
      <c r="K5" s="255"/>
      <c r="L5" s="264"/>
      <c r="M5" s="101"/>
    </row>
    <row r="6" spans="1:13" s="71" customFormat="1" ht="63" customHeight="1">
      <c r="A6" s="38" t="s">
        <v>210</v>
      </c>
      <c r="B6" s="38" t="s">
        <v>204</v>
      </c>
      <c r="C6" s="248"/>
      <c r="D6" s="253"/>
      <c r="E6" s="253"/>
      <c r="F6" s="248"/>
      <c r="G6" s="248"/>
      <c r="H6" s="248"/>
      <c r="I6" s="261"/>
      <c r="J6" s="261"/>
      <c r="K6" s="256"/>
      <c r="L6" s="265"/>
      <c r="M6" s="101"/>
    </row>
    <row r="7" spans="1:13" s="92" customFormat="1" ht="13.5" customHeight="1">
      <c r="A7" s="38" t="s">
        <v>202</v>
      </c>
      <c r="B7" s="38" t="s">
        <v>201</v>
      </c>
      <c r="C7" s="35">
        <v>3</v>
      </c>
      <c r="D7" s="90">
        <v>4</v>
      </c>
      <c r="E7" s="90">
        <v>5</v>
      </c>
      <c r="F7" s="35">
        <v>6</v>
      </c>
      <c r="G7" s="35">
        <v>7</v>
      </c>
      <c r="H7" s="35">
        <v>8</v>
      </c>
      <c r="I7" s="91">
        <v>9</v>
      </c>
      <c r="J7" s="91">
        <v>10</v>
      </c>
      <c r="K7" s="91">
        <v>10</v>
      </c>
      <c r="L7" s="82">
        <v>11</v>
      </c>
      <c r="M7" s="102"/>
    </row>
    <row r="8" spans="1:12" ht="22.5" customHeight="1">
      <c r="A8" s="10" t="s">
        <v>214</v>
      </c>
      <c r="B8" s="8"/>
      <c r="C8" s="9"/>
      <c r="D8" s="252" t="s">
        <v>248</v>
      </c>
      <c r="E8" s="252"/>
      <c r="F8" s="252"/>
      <c r="G8" s="252"/>
      <c r="H8" s="252"/>
      <c r="I8" s="252"/>
      <c r="J8" s="252"/>
      <c r="K8" s="252"/>
      <c r="L8" s="252"/>
    </row>
    <row r="9" spans="1:12" ht="72" customHeight="1">
      <c r="A9" s="8" t="s">
        <v>214</v>
      </c>
      <c r="B9" s="8"/>
      <c r="C9" s="7">
        <v>1</v>
      </c>
      <c r="D9" s="14" t="s">
        <v>85</v>
      </c>
      <c r="E9" s="7" t="s">
        <v>83</v>
      </c>
      <c r="F9" s="9">
        <v>38672</v>
      </c>
      <c r="G9" s="9">
        <v>41675</v>
      </c>
      <c r="H9" s="9">
        <v>42926</v>
      </c>
      <c r="I9" s="115">
        <f>H9/G9</f>
        <v>1.03001799640072</v>
      </c>
      <c r="J9" s="39"/>
      <c r="K9" s="168">
        <f>H9/F9*100</f>
        <v>111.00020686801821</v>
      </c>
      <c r="L9" s="109"/>
    </row>
    <row r="10" spans="1:13" ht="33.75">
      <c r="A10" s="8" t="s">
        <v>214</v>
      </c>
      <c r="B10" s="8"/>
      <c r="C10" s="7">
        <v>2</v>
      </c>
      <c r="D10" s="14" t="s">
        <v>241</v>
      </c>
      <c r="E10" s="7" t="s">
        <v>242</v>
      </c>
      <c r="F10" s="9">
        <v>34478</v>
      </c>
      <c r="G10" s="9">
        <v>36900</v>
      </c>
      <c r="H10" s="9">
        <v>38305.8</v>
      </c>
      <c r="I10" s="115">
        <f>H10/G10</f>
        <v>1.0380975609756098</v>
      </c>
      <c r="J10" s="39"/>
      <c r="K10" s="168">
        <f>H10/F10*100</f>
        <v>111.10215209698939</v>
      </c>
      <c r="L10" s="167"/>
      <c r="M10" s="100" t="e">
        <f>(IF(I9&gt;1,1,I9)+IF(I10&gt;1,1,I10)+IF(I12&gt;1,1,I12)+IF(I13&gt;1,1,I13)+IF(#REF!&gt;1,1,#REF!)+IF(I15&gt;1,1,I15)+IF(I16&gt;1,1,I16)+IF(I17&gt;1,1,I17)+IF(I108&gt;1,1,I18)+IF(I19&gt;1,1,I19)+IF(I21&gt;1,1,I21)+IF(I22&gt;1,1,I22)+IF(I23&gt;1,1,I23)+IF(I25&gt;1,1,I25)+IF(I27&gt;1,1,I27)+IF(I28&gt;1,1,I28)+IF(I29&gt;1,1,I29))/17</f>
        <v>#REF!</v>
      </c>
    </row>
    <row r="11" spans="1:13" s="72" customFormat="1" ht="15">
      <c r="A11" s="10" t="s">
        <v>214</v>
      </c>
      <c r="B11" s="10" t="s">
        <v>202</v>
      </c>
      <c r="C11" s="6"/>
      <c r="D11" s="257" t="s">
        <v>10</v>
      </c>
      <c r="E11" s="258"/>
      <c r="F11" s="258"/>
      <c r="G11" s="258"/>
      <c r="H11" s="258"/>
      <c r="I11" s="258"/>
      <c r="J11" s="258"/>
      <c r="K11" s="258"/>
      <c r="L11" s="259"/>
      <c r="M11" s="103"/>
    </row>
    <row r="12" spans="1:12" ht="52.5" customHeight="1">
      <c r="A12" s="8" t="s">
        <v>214</v>
      </c>
      <c r="B12" s="8" t="s">
        <v>202</v>
      </c>
      <c r="C12" s="7">
        <v>1</v>
      </c>
      <c r="D12" s="14" t="s">
        <v>215</v>
      </c>
      <c r="E12" s="44" t="s">
        <v>216</v>
      </c>
      <c r="F12" s="7">
        <v>13666</v>
      </c>
      <c r="G12" s="7">
        <v>13505</v>
      </c>
      <c r="H12" s="7">
        <v>14280</v>
      </c>
      <c r="I12" s="115">
        <f>H12/G12</f>
        <v>1.0573861532765643</v>
      </c>
      <c r="J12" s="39"/>
      <c r="K12" s="168">
        <f>H12/F12*100</f>
        <v>104.49290209278502</v>
      </c>
      <c r="L12" s="9"/>
    </row>
    <row r="13" spans="1:12" ht="59.25" customHeight="1">
      <c r="A13" s="8" t="s">
        <v>214</v>
      </c>
      <c r="B13" s="8" t="s">
        <v>202</v>
      </c>
      <c r="C13" s="7">
        <v>2</v>
      </c>
      <c r="D13" s="14" t="s">
        <v>363</v>
      </c>
      <c r="E13" s="43" t="s">
        <v>217</v>
      </c>
      <c r="F13" s="7">
        <v>727</v>
      </c>
      <c r="G13" s="7">
        <v>755</v>
      </c>
      <c r="H13" s="7">
        <v>785</v>
      </c>
      <c r="I13" s="115">
        <f>H13/G13</f>
        <v>1.0397350993377483</v>
      </c>
      <c r="J13" s="39"/>
      <c r="K13" s="39">
        <f>H13/F13*100</f>
        <v>107.9779917469051</v>
      </c>
      <c r="L13" s="9"/>
    </row>
    <row r="14" spans="1:13" s="72" customFormat="1" ht="15">
      <c r="A14" s="10" t="s">
        <v>214</v>
      </c>
      <c r="B14" s="10" t="s">
        <v>201</v>
      </c>
      <c r="C14" s="6"/>
      <c r="D14" s="257" t="s">
        <v>249</v>
      </c>
      <c r="E14" s="258"/>
      <c r="F14" s="258"/>
      <c r="G14" s="258"/>
      <c r="H14" s="258"/>
      <c r="I14" s="258"/>
      <c r="J14" s="258"/>
      <c r="K14" s="258"/>
      <c r="L14" s="259"/>
      <c r="M14" s="103"/>
    </row>
    <row r="15" spans="1:12" ht="53.25" customHeight="1">
      <c r="A15" s="8" t="s">
        <v>214</v>
      </c>
      <c r="B15" s="8" t="s">
        <v>201</v>
      </c>
      <c r="C15" s="7">
        <v>1</v>
      </c>
      <c r="D15" s="73" t="s">
        <v>250</v>
      </c>
      <c r="E15" s="9" t="s">
        <v>251</v>
      </c>
      <c r="F15" s="9">
        <v>338</v>
      </c>
      <c r="G15" s="154">
        <v>377</v>
      </c>
      <c r="H15" s="9">
        <v>351</v>
      </c>
      <c r="I15" s="115">
        <f>H15/G15</f>
        <v>0.9310344827586207</v>
      </c>
      <c r="J15" s="39"/>
      <c r="K15" s="168">
        <f>H15/F15*100</f>
        <v>103.84615384615385</v>
      </c>
      <c r="L15" s="109" t="s">
        <v>365</v>
      </c>
    </row>
    <row r="16" spans="1:12" ht="77.25" customHeight="1">
      <c r="A16" s="8" t="s">
        <v>214</v>
      </c>
      <c r="B16" s="8"/>
      <c r="C16" s="7">
        <v>2</v>
      </c>
      <c r="D16" s="14" t="s">
        <v>252</v>
      </c>
      <c r="E16" s="7" t="s">
        <v>251</v>
      </c>
      <c r="F16" s="106">
        <v>1076</v>
      </c>
      <c r="G16" s="106">
        <v>1277</v>
      </c>
      <c r="H16" s="106">
        <v>1349</v>
      </c>
      <c r="I16" s="115">
        <f>H16/G16</f>
        <v>1.0563821456538762</v>
      </c>
      <c r="J16" s="39"/>
      <c r="K16" s="168">
        <f>H16/F16*100</f>
        <v>125.3717472118959</v>
      </c>
      <c r="L16" s="109"/>
    </row>
    <row r="17" spans="1:12" ht="76.5" customHeight="1">
      <c r="A17" s="8" t="s">
        <v>214</v>
      </c>
      <c r="B17" s="8" t="s">
        <v>201</v>
      </c>
      <c r="C17" s="7">
        <v>3</v>
      </c>
      <c r="D17" s="14" t="s">
        <v>253</v>
      </c>
      <c r="E17" s="7" t="s">
        <v>243</v>
      </c>
      <c r="F17" s="106">
        <v>2250</v>
      </c>
      <c r="G17" s="106">
        <v>2695</v>
      </c>
      <c r="H17" s="106">
        <v>2093</v>
      </c>
      <c r="I17" s="115">
        <f>H17/G17</f>
        <v>0.7766233766233767</v>
      </c>
      <c r="J17" s="39"/>
      <c r="K17" s="168">
        <f>H17/F17*100</f>
        <v>93.02222222222221</v>
      </c>
      <c r="L17" s="9" t="s">
        <v>364</v>
      </c>
    </row>
    <row r="18" spans="1:12" ht="67.5">
      <c r="A18" s="8" t="s">
        <v>214</v>
      </c>
      <c r="B18" s="8" t="s">
        <v>201</v>
      </c>
      <c r="C18" s="7">
        <v>4</v>
      </c>
      <c r="D18" s="14" t="s">
        <v>1</v>
      </c>
      <c r="E18" s="7" t="s">
        <v>2</v>
      </c>
      <c r="F18" s="107">
        <v>27</v>
      </c>
      <c r="G18" s="107">
        <v>27.8</v>
      </c>
      <c r="H18" s="107">
        <v>28.8</v>
      </c>
      <c r="I18" s="115">
        <f>H18/G18</f>
        <v>1.0359712230215827</v>
      </c>
      <c r="J18" s="39"/>
      <c r="K18" s="168">
        <f>H18/F18*100</f>
        <v>106.66666666666667</v>
      </c>
      <c r="L18" s="9"/>
    </row>
    <row r="19" spans="1:13" ht="54" customHeight="1">
      <c r="A19" s="8" t="s">
        <v>214</v>
      </c>
      <c r="B19" s="8" t="s">
        <v>201</v>
      </c>
      <c r="C19" s="7">
        <v>5</v>
      </c>
      <c r="D19" s="14" t="s">
        <v>3</v>
      </c>
      <c r="E19" s="7" t="s">
        <v>216</v>
      </c>
      <c r="F19" s="108">
        <v>49.075</v>
      </c>
      <c r="G19" s="108">
        <v>51.106</v>
      </c>
      <c r="H19" s="108">
        <v>46.19</v>
      </c>
      <c r="I19" s="115">
        <f>H19/G19</f>
        <v>0.9038077720815559</v>
      </c>
      <c r="J19" s="39"/>
      <c r="K19" s="168">
        <f>H19/F19*100</f>
        <v>94.12124299541517</v>
      </c>
      <c r="L19" s="9" t="s">
        <v>318</v>
      </c>
      <c r="M19" s="100">
        <f>(IF(I15&gt;1,1,I15)+IF(I16&gt;1,1,I16)+IF(I17&gt;1,1,I17)+IF(I18&gt;1,1,I18)+IF(I19&gt;1,1,I19))/5</f>
        <v>0.9222931262927107</v>
      </c>
    </row>
    <row r="20" spans="1:13" s="72" customFormat="1" ht="15">
      <c r="A20" s="10" t="s">
        <v>214</v>
      </c>
      <c r="B20" s="10" t="s">
        <v>212</v>
      </c>
      <c r="C20" s="6"/>
      <c r="D20" s="257" t="s">
        <v>4</v>
      </c>
      <c r="E20" s="258"/>
      <c r="F20" s="258"/>
      <c r="G20" s="258"/>
      <c r="H20" s="258"/>
      <c r="I20" s="258"/>
      <c r="J20" s="258"/>
      <c r="K20" s="258"/>
      <c r="L20" s="259"/>
      <c r="M20" s="103"/>
    </row>
    <row r="21" spans="1:12" ht="31.5" customHeight="1">
      <c r="A21" s="8" t="s">
        <v>214</v>
      </c>
      <c r="B21" s="8" t="s">
        <v>212</v>
      </c>
      <c r="C21" s="7">
        <v>1</v>
      </c>
      <c r="D21" s="14" t="s">
        <v>5</v>
      </c>
      <c r="E21" s="7" t="s">
        <v>216</v>
      </c>
      <c r="F21" s="105">
        <v>2368.5</v>
      </c>
      <c r="G21" s="105">
        <v>3193</v>
      </c>
      <c r="H21" s="105">
        <v>2417</v>
      </c>
      <c r="I21" s="115">
        <f>H21/G21</f>
        <v>0.7569683683056686</v>
      </c>
      <c r="J21" s="39"/>
      <c r="K21" s="168">
        <f>H21/F21*100</f>
        <v>102.04770952079376</v>
      </c>
      <c r="L21" s="262"/>
    </row>
    <row r="22" spans="1:12" ht="94.5" customHeight="1">
      <c r="A22" s="8" t="s">
        <v>214</v>
      </c>
      <c r="B22" s="8" t="s">
        <v>212</v>
      </c>
      <c r="C22" s="7">
        <v>2</v>
      </c>
      <c r="D22" s="14" t="s">
        <v>6</v>
      </c>
      <c r="E22" s="7" t="s">
        <v>7</v>
      </c>
      <c r="F22" s="110">
        <v>24.14</v>
      </c>
      <c r="G22" s="110">
        <f>(G21/98.222)</f>
        <v>32.50799209952964</v>
      </c>
      <c r="H22" s="110">
        <v>24.65</v>
      </c>
      <c r="I22" s="115">
        <f>H22/G22</f>
        <v>0.7582750704666458</v>
      </c>
      <c r="J22" s="39"/>
      <c r="K22" s="168">
        <f>H22/F22*100</f>
        <v>102.11267605633803</v>
      </c>
      <c r="L22" s="263"/>
    </row>
    <row r="23" spans="1:13" ht="49.5" customHeight="1">
      <c r="A23" s="8" t="s">
        <v>214</v>
      </c>
      <c r="B23" s="8" t="s">
        <v>212</v>
      </c>
      <c r="C23" s="7">
        <v>3</v>
      </c>
      <c r="D23" s="14" t="s">
        <v>86</v>
      </c>
      <c r="E23" s="7" t="s">
        <v>251</v>
      </c>
      <c r="F23" s="155">
        <v>255</v>
      </c>
      <c r="G23" s="155">
        <v>150</v>
      </c>
      <c r="H23" s="126">
        <v>152</v>
      </c>
      <c r="I23" s="115">
        <f>H23/G23</f>
        <v>1.0133333333333334</v>
      </c>
      <c r="J23" s="39"/>
      <c r="K23" s="168">
        <f>H23/F23*100</f>
        <v>59.6078431372549</v>
      </c>
      <c r="L23" s="9"/>
      <c r="M23" s="100">
        <f>(IF(I21&gt;1,1,I21)+IF(I22&gt;1,1,I22)+IF(I23&gt;1,1,I23))/3</f>
        <v>0.8384144795907714</v>
      </c>
    </row>
    <row r="24" spans="1:13" s="72" customFormat="1" ht="15.75" customHeight="1">
      <c r="A24" s="10" t="s">
        <v>214</v>
      </c>
      <c r="B24" s="10" t="s">
        <v>213</v>
      </c>
      <c r="C24" s="6"/>
      <c r="D24" s="257" t="s">
        <v>8</v>
      </c>
      <c r="E24" s="258"/>
      <c r="F24" s="258"/>
      <c r="G24" s="258"/>
      <c r="H24" s="258"/>
      <c r="I24" s="258"/>
      <c r="J24" s="258"/>
      <c r="K24" s="258"/>
      <c r="L24" s="259"/>
      <c r="M24" s="103"/>
    </row>
    <row r="25" spans="1:13" ht="63" customHeight="1">
      <c r="A25" s="8" t="s">
        <v>214</v>
      </c>
      <c r="B25" s="8" t="s">
        <v>213</v>
      </c>
      <c r="C25" s="7">
        <v>1</v>
      </c>
      <c r="D25" s="14" t="s">
        <v>82</v>
      </c>
      <c r="E25" s="7" t="s">
        <v>9</v>
      </c>
      <c r="F25" s="110">
        <v>0.52</v>
      </c>
      <c r="G25" s="110">
        <v>0.7</v>
      </c>
      <c r="H25" s="110">
        <v>0.42</v>
      </c>
      <c r="I25" s="115">
        <f>G25/H25</f>
        <v>1.6666666666666665</v>
      </c>
      <c r="J25" s="39"/>
      <c r="K25" s="168">
        <f>H25/F25*100</f>
        <v>80.76923076923076</v>
      </c>
      <c r="L25" s="39" t="s">
        <v>317</v>
      </c>
      <c r="M25" s="100">
        <f>IF(I25&gt;1,1,I25)</f>
        <v>1</v>
      </c>
    </row>
    <row r="26" spans="1:13" s="76" customFormat="1" ht="18" customHeight="1">
      <c r="A26" s="75" t="s">
        <v>214</v>
      </c>
      <c r="B26" s="75">
        <v>5</v>
      </c>
      <c r="C26" s="75"/>
      <c r="D26" s="257" t="s">
        <v>136</v>
      </c>
      <c r="E26" s="258"/>
      <c r="F26" s="258"/>
      <c r="G26" s="258"/>
      <c r="H26" s="258"/>
      <c r="I26" s="258"/>
      <c r="J26" s="258"/>
      <c r="K26" s="258"/>
      <c r="L26" s="259"/>
      <c r="M26" s="104"/>
    </row>
    <row r="27" spans="1:13" s="80" customFormat="1" ht="33.75">
      <c r="A27" s="77" t="s">
        <v>214</v>
      </c>
      <c r="B27" s="77" t="s">
        <v>118</v>
      </c>
      <c r="C27" s="77" t="s">
        <v>202</v>
      </c>
      <c r="D27" s="111" t="s">
        <v>197</v>
      </c>
      <c r="E27" s="7" t="s">
        <v>2</v>
      </c>
      <c r="F27" s="7">
        <v>86</v>
      </c>
      <c r="G27" s="156">
        <v>85</v>
      </c>
      <c r="H27" s="7">
        <v>90</v>
      </c>
      <c r="I27" s="115">
        <f>H27/G27</f>
        <v>1.0588235294117647</v>
      </c>
      <c r="J27" s="39"/>
      <c r="K27" s="168">
        <f>H27/F27*100</f>
        <v>104.65116279069768</v>
      </c>
      <c r="L27" s="9"/>
      <c r="M27" s="99"/>
    </row>
    <row r="28" spans="1:13" s="80" customFormat="1" ht="33.75">
      <c r="A28" s="77" t="s">
        <v>214</v>
      </c>
      <c r="B28" s="77" t="s">
        <v>118</v>
      </c>
      <c r="C28" s="77" t="s">
        <v>201</v>
      </c>
      <c r="D28" s="111" t="s">
        <v>198</v>
      </c>
      <c r="E28" s="7" t="s">
        <v>243</v>
      </c>
      <c r="F28" s="7">
        <v>26</v>
      </c>
      <c r="G28" s="156">
        <v>43</v>
      </c>
      <c r="H28" s="7">
        <v>20</v>
      </c>
      <c r="I28" s="115">
        <v>0.47</v>
      </c>
      <c r="J28" s="39"/>
      <c r="K28" s="168">
        <f>H28/F28*100</f>
        <v>76.92307692307693</v>
      </c>
      <c r="L28" s="9"/>
      <c r="M28" s="99"/>
    </row>
    <row r="29" spans="1:13" s="80" customFormat="1" ht="77.25" customHeight="1">
      <c r="A29" s="77" t="s">
        <v>214</v>
      </c>
      <c r="B29" s="77" t="s">
        <v>118</v>
      </c>
      <c r="C29" s="77" t="s">
        <v>212</v>
      </c>
      <c r="D29" s="78" t="s">
        <v>199</v>
      </c>
      <c r="E29" s="7" t="s">
        <v>243</v>
      </c>
      <c r="F29" s="7">
        <v>248</v>
      </c>
      <c r="G29" s="156">
        <v>315</v>
      </c>
      <c r="H29" s="79">
        <v>350</v>
      </c>
      <c r="I29" s="115">
        <f>H29/G29</f>
        <v>1.1111111111111112</v>
      </c>
      <c r="J29" s="39"/>
      <c r="K29" s="39">
        <f>H29/F29*100</f>
        <v>141.1290322580645</v>
      </c>
      <c r="L29" s="74"/>
      <c r="M29" s="99">
        <f>(IF(I27&gt;1,1)+IF(I28&gt;1,1)+IF(I29&gt;1,1,I29))/3</f>
        <v>0.6666666666666666</v>
      </c>
    </row>
    <row r="30" spans="2:12" ht="15" hidden="1">
      <c r="B30" s="81"/>
      <c r="C30" s="81"/>
      <c r="D30" s="81"/>
      <c r="E30" s="81"/>
      <c r="F30" s="81"/>
      <c r="G30" s="81"/>
      <c r="H30" s="81"/>
      <c r="I30" s="81"/>
      <c r="J30" s="81"/>
      <c r="K30" s="81"/>
      <c r="L30" s="86"/>
    </row>
    <row r="31" spans="2:12" ht="15" hidden="1">
      <c r="B31" s="81"/>
      <c r="C31" s="81"/>
      <c r="D31" s="81"/>
      <c r="E31" s="81"/>
      <c r="F31" s="81"/>
      <c r="G31" s="81"/>
      <c r="H31" s="81"/>
      <c r="I31" s="81"/>
      <c r="J31" s="81"/>
      <c r="K31" s="81"/>
      <c r="L31" s="86"/>
    </row>
    <row r="32" spans="1:13" s="68" customFormat="1" ht="42.75" customHeight="1">
      <c r="A32" s="251" t="s">
        <v>127</v>
      </c>
      <c r="B32" s="251"/>
      <c r="C32" s="251"/>
      <c r="D32" s="251"/>
      <c r="E32" s="251"/>
      <c r="F32" s="251"/>
      <c r="G32" s="251"/>
      <c r="H32" s="251"/>
      <c r="I32" s="251"/>
      <c r="J32" s="251"/>
      <c r="K32" s="251"/>
      <c r="L32" s="251"/>
      <c r="M32" s="112"/>
    </row>
  </sheetData>
  <sheetProtection/>
  <mergeCells count="21">
    <mergeCell ref="D20:L20"/>
    <mergeCell ref="I4:I6"/>
    <mergeCell ref="G5:G6"/>
    <mergeCell ref="F4:H4"/>
    <mergeCell ref="B2:L2"/>
    <mergeCell ref="D11:L11"/>
    <mergeCell ref="D14:L14"/>
    <mergeCell ref="F5:F6"/>
    <mergeCell ref="J4:J6"/>
    <mergeCell ref="D4:D6"/>
    <mergeCell ref="L4:L6"/>
    <mergeCell ref="A32:L32"/>
    <mergeCell ref="D8:L8"/>
    <mergeCell ref="A4:B5"/>
    <mergeCell ref="H5:H6"/>
    <mergeCell ref="E4:E6"/>
    <mergeCell ref="K4:K6"/>
    <mergeCell ref="D26:L26"/>
    <mergeCell ref="D24:L24"/>
    <mergeCell ref="C4:C6"/>
    <mergeCell ref="L21:L22"/>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6" sqref="B16"/>
    </sheetView>
  </sheetViews>
  <sheetFormatPr defaultColWidth="9.140625" defaultRowHeight="15"/>
  <cols>
    <col min="1" max="1" width="7.8515625" style="0" customWidth="1"/>
    <col min="2" max="2" width="45.7109375" style="0" customWidth="1"/>
    <col min="3" max="3" width="19.28125" style="0" customWidth="1"/>
    <col min="4" max="4" width="62.7109375" style="0" customWidth="1"/>
    <col min="5" max="5" width="48.57421875" style="0" customWidth="1"/>
    <col min="6" max="9" width="8.28125" style="0" customWidth="1"/>
    <col min="10" max="10" width="18.00390625" style="0" customWidth="1"/>
  </cols>
  <sheetData>
    <row r="1" spans="1:8" s="16" customFormat="1" ht="13.5" customHeight="1">
      <c r="A1" s="5"/>
      <c r="B1" s="5"/>
      <c r="C1" s="5"/>
      <c r="D1" s="5"/>
      <c r="E1" s="5"/>
      <c r="F1" s="5"/>
      <c r="G1" s="5"/>
      <c r="H1" s="3"/>
    </row>
    <row r="2" spans="1:9" s="16" customFormat="1" ht="13.5" customHeight="1">
      <c r="A2" s="266" t="s">
        <v>326</v>
      </c>
      <c r="B2" s="266"/>
      <c r="C2" s="266"/>
      <c r="D2" s="266"/>
      <c r="E2" s="266"/>
      <c r="F2" s="169"/>
      <c r="G2" s="169"/>
      <c r="H2" s="169"/>
      <c r="I2" s="169"/>
    </row>
    <row r="3" spans="1:9" s="16" customFormat="1" ht="13.5" customHeight="1">
      <c r="A3" s="5"/>
      <c r="B3" s="4"/>
      <c r="C3" s="4"/>
      <c r="D3" s="4"/>
      <c r="E3" s="4"/>
      <c r="F3" s="4"/>
      <c r="G3" s="4"/>
      <c r="H3" s="4"/>
      <c r="I3" s="4"/>
    </row>
    <row r="4" spans="1:5" s="171" customFormat="1" ht="32.25" customHeight="1">
      <c r="A4" s="170" t="s">
        <v>244</v>
      </c>
      <c r="B4" s="170" t="s">
        <v>327</v>
      </c>
      <c r="C4" s="170" t="s">
        <v>328</v>
      </c>
      <c r="D4" s="170" t="s">
        <v>329</v>
      </c>
      <c r="E4" s="170" t="s">
        <v>330</v>
      </c>
    </row>
    <row r="5" spans="1:5" ht="15">
      <c r="A5" s="172">
        <v>1</v>
      </c>
      <c r="B5" s="172" t="s">
        <v>331</v>
      </c>
      <c r="C5" s="173">
        <v>42872</v>
      </c>
      <c r="D5" s="172">
        <v>1139</v>
      </c>
      <c r="E5" s="172" t="s">
        <v>332</v>
      </c>
    </row>
  </sheetData>
  <sheetProtection/>
  <mergeCells count="1">
    <mergeCell ref="A2:E2"/>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10"/>
  <sheetViews>
    <sheetView zoomScalePageLayoutView="0" workbookViewId="0" topLeftCell="A1">
      <selection activeCell="L10" sqref="L10"/>
    </sheetView>
  </sheetViews>
  <sheetFormatPr defaultColWidth="15.57421875" defaultRowHeight="15"/>
  <cols>
    <col min="1" max="2" width="4.7109375" style="175" customWidth="1"/>
    <col min="3" max="3" width="24.28125" style="175" customWidth="1"/>
    <col min="4" max="4" width="18.140625" style="175" customWidth="1"/>
    <col min="5" max="5" width="12.140625" style="175" customWidth="1"/>
    <col min="6" max="10" width="11.8515625" style="175" customWidth="1"/>
    <col min="11" max="16384" width="15.57421875" style="175" customWidth="1"/>
  </cols>
  <sheetData>
    <row r="1" spans="1:10" ht="15">
      <c r="A1" s="218" t="s">
        <v>333</v>
      </c>
      <c r="B1" s="218"/>
      <c r="C1" s="218"/>
      <c r="D1" s="218"/>
      <c r="E1" s="218"/>
      <c r="F1" s="218"/>
      <c r="G1" s="218"/>
      <c r="H1" s="218"/>
      <c r="I1" s="218"/>
      <c r="J1" s="218"/>
    </row>
    <row r="3" spans="1:11" s="177" customFormat="1" ht="69.75" customHeight="1">
      <c r="A3" s="248" t="s">
        <v>203</v>
      </c>
      <c r="B3" s="248"/>
      <c r="C3" s="267" t="s">
        <v>67</v>
      </c>
      <c r="D3" s="268" t="s">
        <v>334</v>
      </c>
      <c r="E3" s="269" t="s">
        <v>335</v>
      </c>
      <c r="F3" s="176" t="s">
        <v>336</v>
      </c>
      <c r="G3" s="176" t="s">
        <v>337</v>
      </c>
      <c r="H3" s="176" t="s">
        <v>338</v>
      </c>
      <c r="I3" s="176" t="s">
        <v>339</v>
      </c>
      <c r="J3" s="176" t="s">
        <v>340</v>
      </c>
      <c r="K3" s="174"/>
    </row>
    <row r="4" spans="1:11" s="177" customFormat="1" ht="19.5" customHeight="1">
      <c r="A4" s="38" t="s">
        <v>210</v>
      </c>
      <c r="B4" s="38" t="s">
        <v>204</v>
      </c>
      <c r="C4" s="267"/>
      <c r="D4" s="268"/>
      <c r="E4" s="269"/>
      <c r="F4" s="174" t="s">
        <v>341</v>
      </c>
      <c r="G4" s="174" t="s">
        <v>342</v>
      </c>
      <c r="H4" s="174" t="s">
        <v>343</v>
      </c>
      <c r="I4" s="174" t="s">
        <v>344</v>
      </c>
      <c r="J4" s="174" t="s">
        <v>345</v>
      </c>
      <c r="K4" s="174"/>
    </row>
    <row r="5" spans="1:11" ht="75" customHeight="1">
      <c r="A5" s="178" t="s">
        <v>214</v>
      </c>
      <c r="B5" s="178"/>
      <c r="C5" s="179" t="s">
        <v>66</v>
      </c>
      <c r="D5" s="180" t="s">
        <v>346</v>
      </c>
      <c r="E5" s="180" t="s">
        <v>29</v>
      </c>
      <c r="F5" s="181">
        <f aca="true" t="shared" si="0" ref="F5:F10">PRODUCT(G5,J5)</f>
        <v>0.945</v>
      </c>
      <c r="G5" s="182">
        <v>0.945</v>
      </c>
      <c r="H5" s="183">
        <v>1</v>
      </c>
      <c r="I5" s="182">
        <v>1</v>
      </c>
      <c r="J5" s="182">
        <f aca="true" t="shared" si="1" ref="J5:J10">H5/I5</f>
        <v>1</v>
      </c>
      <c r="K5" s="184" t="s">
        <v>347</v>
      </c>
    </row>
    <row r="6" spans="1:11" ht="30">
      <c r="A6" s="178" t="s">
        <v>214</v>
      </c>
      <c r="B6" s="178" t="s">
        <v>202</v>
      </c>
      <c r="C6" s="185" t="s">
        <v>65</v>
      </c>
      <c r="D6" s="180"/>
      <c r="E6" s="180" t="s">
        <v>29</v>
      </c>
      <c r="F6" s="181">
        <f t="shared" si="0"/>
        <v>1</v>
      </c>
      <c r="G6" s="182">
        <v>1</v>
      </c>
      <c r="H6" s="183">
        <v>1</v>
      </c>
      <c r="I6" s="182">
        <v>1</v>
      </c>
      <c r="J6" s="182">
        <f t="shared" si="1"/>
        <v>1</v>
      </c>
      <c r="K6" s="184" t="s">
        <v>347</v>
      </c>
    </row>
    <row r="7" spans="1:11" ht="60">
      <c r="A7" s="178" t="s">
        <v>214</v>
      </c>
      <c r="B7" s="178" t="s">
        <v>201</v>
      </c>
      <c r="C7" s="185" t="s">
        <v>59</v>
      </c>
      <c r="D7" s="180"/>
      <c r="E7" s="180" t="s">
        <v>29</v>
      </c>
      <c r="F7" s="181">
        <f t="shared" si="0"/>
        <v>0.922</v>
      </c>
      <c r="G7" s="182">
        <v>0.922</v>
      </c>
      <c r="H7" s="183">
        <v>1</v>
      </c>
      <c r="I7" s="182">
        <v>1</v>
      </c>
      <c r="J7" s="182">
        <f t="shared" si="1"/>
        <v>1</v>
      </c>
      <c r="K7" s="184" t="s">
        <v>347</v>
      </c>
    </row>
    <row r="8" spans="1:11" ht="45">
      <c r="A8" s="178" t="s">
        <v>214</v>
      </c>
      <c r="B8" s="178" t="s">
        <v>212</v>
      </c>
      <c r="C8" s="185" t="s">
        <v>62</v>
      </c>
      <c r="D8" s="180"/>
      <c r="E8" s="180" t="s">
        <v>29</v>
      </c>
      <c r="F8" s="181">
        <f t="shared" si="0"/>
        <v>0.838</v>
      </c>
      <c r="G8" s="182">
        <v>0.838</v>
      </c>
      <c r="H8" s="183">
        <v>1</v>
      </c>
      <c r="I8" s="182">
        <v>1</v>
      </c>
      <c r="J8" s="182">
        <f t="shared" si="1"/>
        <v>1</v>
      </c>
      <c r="K8" s="184" t="s">
        <v>348</v>
      </c>
    </row>
    <row r="9" spans="1:11" ht="30">
      <c r="A9" s="178" t="s">
        <v>214</v>
      </c>
      <c r="B9" s="178" t="s">
        <v>213</v>
      </c>
      <c r="C9" s="185" t="s">
        <v>64</v>
      </c>
      <c r="D9" s="180"/>
      <c r="E9" s="180" t="s">
        <v>29</v>
      </c>
      <c r="F9" s="181">
        <f t="shared" si="0"/>
        <v>1</v>
      </c>
      <c r="G9" s="182">
        <v>1</v>
      </c>
      <c r="H9" s="183">
        <v>1</v>
      </c>
      <c r="I9" s="182">
        <v>1</v>
      </c>
      <c r="J9" s="182">
        <f t="shared" si="1"/>
        <v>1</v>
      </c>
      <c r="K9" s="184" t="s">
        <v>347</v>
      </c>
    </row>
    <row r="10" spans="1:11" ht="60">
      <c r="A10" s="178" t="s">
        <v>214</v>
      </c>
      <c r="B10" s="178" t="s">
        <v>118</v>
      </c>
      <c r="C10" s="185" t="s">
        <v>119</v>
      </c>
      <c r="D10" s="180"/>
      <c r="E10" s="180" t="s">
        <v>29</v>
      </c>
      <c r="F10" s="181">
        <f t="shared" si="0"/>
        <v>1</v>
      </c>
      <c r="G10" s="182">
        <v>1</v>
      </c>
      <c r="H10" s="183">
        <v>1</v>
      </c>
      <c r="I10" s="182">
        <v>1</v>
      </c>
      <c r="J10" s="182">
        <f t="shared" si="1"/>
        <v>1</v>
      </c>
      <c r="K10" s="184" t="s">
        <v>347</v>
      </c>
    </row>
  </sheetData>
  <sheetProtection/>
  <mergeCells count="5">
    <mergeCell ref="A1:J1"/>
    <mergeCell ref="A3:B3"/>
    <mergeCell ref="C3:C4"/>
    <mergeCell ref="D3:D4"/>
    <mergeCell ref="E3:E4"/>
  </mergeCells>
  <printOptions/>
  <pageMargins left="0.31496062992125984" right="0.31496062992125984"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2017-06-14T04:59:14Z</cp:lastPrinted>
  <dcterms:created xsi:type="dcterms:W3CDTF">2006-09-28T05:33:49Z</dcterms:created>
  <dcterms:modified xsi:type="dcterms:W3CDTF">2018-04-17T10:18:25Z</dcterms:modified>
  <cp:category/>
  <cp:version/>
  <cp:contentType/>
  <cp:contentStatus/>
</cp:coreProperties>
</file>