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8" windowWidth="14808" windowHeight="7596" activeTab="4"/>
  </bookViews>
  <sheets>
    <sheet name="Форма 1" sheetId="1" r:id="rId1"/>
    <sheet name="Форма 2" sheetId="2" r:id="rId2"/>
    <sheet name="форма3" sheetId="3" r:id="rId3"/>
    <sheet name="Форма 4" sheetId="4" r:id="rId4"/>
    <sheet name="форма 5" sheetId="5" r:id="rId5"/>
    <sheet name="форма6" sheetId="6" r:id="rId6"/>
    <sheet name="форма7" sheetId="7" r:id="rId7"/>
  </sheets>
  <definedNames>
    <definedName name="_xlnm.Print_Area" localSheetId="0">'Форма 1'!$A$1:$P$68</definedName>
  </definedNames>
  <calcPr fullCalcOnLoad="1"/>
</workbook>
</file>

<file path=xl/sharedStrings.xml><?xml version="1.0" encoding="utf-8"?>
<sst xmlns="http://schemas.openxmlformats.org/spreadsheetml/2006/main" count="2120" uniqueCount="624">
  <si>
    <t>Код аналитической программной классификации</t>
  </si>
  <si>
    <t>Показатель применения меры</t>
  </si>
  <si>
    <t>Наименование меры                                        государственного регулирования</t>
  </si>
  <si>
    <t>МП</t>
  </si>
  <si>
    <t>Пп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</si>
  <si>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</si>
  <si>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</si>
  <si>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</si>
  <si>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</si>
  <si>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тыс. руб.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</si>
  <si>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</si>
  <si>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</si>
  <si>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</si>
  <si>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</si>
  <si>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</si>
  <si>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</si>
  <si>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</si>
  <si>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</si>
  <si>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</si>
  <si>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</si>
  <si>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</si>
  <si>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07</t>
  </si>
  <si>
    <t>02</t>
  </si>
  <si>
    <t>Наименование муниципальной программы, подпрограммы</t>
  </si>
  <si>
    <t>Источник финансирования</t>
  </si>
  <si>
    <t>в том числе: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</si>
  <si>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</si>
  <si>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</si>
  <si>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</si>
  <si>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</si>
  <si>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3</t>
  </si>
  <si>
    <t>1</t>
  </si>
  <si>
    <t>01</t>
  </si>
  <si>
    <t>04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</si>
  <si>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</si>
  <si>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</si>
  <si>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</si>
  <si>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</si>
  <si>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</si>
  <si>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</si>
  <si>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</si>
  <si>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Кассовое исполнение на конец отчетного периода</t>
  </si>
  <si>
    <t>Кассовые расходы, %</t>
  </si>
  <si>
    <t>к плану на отчетный год</t>
  </si>
  <si>
    <t>к плану на отчетный период</t>
  </si>
  <si>
    <t>Форма 2</t>
  </si>
  <si>
    <t>Оценка расходов, тыс. руб.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</si>
  <si>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</si>
  <si>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</si>
  <si>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</si>
  <si>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>941</t>
  </si>
  <si>
    <t>Реализация основных общеобразовательных программ дошкольного образования</t>
  </si>
  <si>
    <t>Количество воспитанников, посещающих дошкольные образовательные учреждения</t>
  </si>
  <si>
    <t>чел.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</si>
  <si>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</si>
  <si>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Расходы бюджета города Воткинска на оказание муниципальной услуги (выполнение работы)</t>
  </si>
  <si>
    <t>Развитие дошкольного образования</t>
  </si>
  <si>
    <t>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</si>
  <si>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Субвенции из бюджета Удмуртской Республики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</si>
  <si>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</t>
  </si>
  <si>
    <t>Обеспечение деятельности подведомственных учреждений за счет средств бюджета города Воткинска</t>
  </si>
  <si>
    <t>03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</si>
  <si>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реализующих основную общеобразовательную программу дошкольного образования</t>
  </si>
  <si>
    <t>Предоставление мер социальной поддержки по освобождению от родительской платы за  присмотр и уход за  ребенком в муниципальных образовательных учреждениях, реализующих основную общеобразовательную программу дошкольного образования, родителей детей – инвалидов,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пенсии, детей – сирот и детей, оставшихся без попечения родителей</t>
  </si>
  <si>
    <t xml:space="preserve">Управление образования Администрации города Воткинска </t>
  </si>
  <si>
    <t>10</t>
  </si>
  <si>
    <t>09</t>
  </si>
  <si>
    <t xml:space="preserve"> </t>
  </si>
  <si>
    <t>бюджет города Воткинска</t>
  </si>
  <si>
    <t xml:space="preserve">собственные средства </t>
  </si>
  <si>
    <t>иные межбюджетные трансферты из бюджета Удмуртской Республики</t>
  </si>
  <si>
    <t>Развитие общего образования</t>
  </si>
  <si>
    <t>Реализация основных  общеобразовательных  программ (среднего) общего образования</t>
  </si>
  <si>
    <t>Количество обучающихся</t>
  </si>
  <si>
    <t>человек</t>
  </si>
  <si>
    <t>Расходы бюджета города Воткинска  на оказание муниципальной услуги (выполнение работ)</t>
  </si>
  <si>
    <t>Дополнительное образование и воспитание детей</t>
  </si>
  <si>
    <t>938</t>
  </si>
  <si>
    <t>Предоставление дополнительного образования детям в детских школах исскуств</t>
  </si>
  <si>
    <t>Количество детей посещающих школы</t>
  </si>
  <si>
    <t>Расходы бюджета муниципального района на выполнение работы</t>
  </si>
  <si>
    <t>Реализация дополнительных образовательных программ</t>
  </si>
  <si>
    <t>Создание условий для реализации муниципальной программы</t>
  </si>
  <si>
    <t>4</t>
  </si>
  <si>
    <t>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«Развитие образования и воспитание» на 2015-2020годы</t>
  </si>
  <si>
    <t>Организация бухгалтерского учета в муниципальных образовательных учреждениях, подведомственных Управлению образования</t>
  </si>
  <si>
    <t>Детское и школьное питание</t>
  </si>
  <si>
    <t>Развитие общего образования Всего</t>
  </si>
  <si>
    <t>Оказание муниципальных услуг по реализации основных общеобразовательных программ по реализации начального и среднего (полного)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</si>
  <si>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</si>
  <si>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</si>
  <si>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Социальная поддержка детей-сирот и детей, оставшихся без попечения родителей, обучающихся и воспитывающихся в образовательных организациях для детей-сирот и детей, оставшихся без попечения родителей, также в патронатной семье, и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организациях для детей-сирот и детей, оставшихся без попечения родителей (выполнение переданных государственных полномочий Удмуртской Республики)</t>
  </si>
  <si>
    <t>всего</t>
  </si>
  <si>
    <t>Оказание муниципальной услуги "Предоставление дополнительного образования детям в детских школах искусств города Воткинска"</t>
  </si>
  <si>
    <t>Управление культуры, спорта и молодежной политики Администрации города Вокткинска</t>
  </si>
  <si>
    <t xml:space="preserve">Всего </t>
  </si>
  <si>
    <t>5</t>
  </si>
  <si>
    <t>Субсидии из бюджета Удмуртской Республики бюджетам муниципальных образований</t>
  </si>
  <si>
    <t>бюджет МО "Город Воткинск"</t>
  </si>
  <si>
    <t>собственные средства бюджета МО "Город Воткинск"</t>
  </si>
  <si>
    <t>приносящая доход деятельность</t>
  </si>
  <si>
    <t xml:space="preserve"> Дополнительное образование и воспитание детей</t>
  </si>
  <si>
    <t>Создание условий для реализации муниципальной программы»</t>
  </si>
  <si>
    <t>Подготовка кновому учебному году-школы</t>
  </si>
  <si>
    <t>0110105470</t>
  </si>
  <si>
    <t>0110161100</t>
  </si>
  <si>
    <t>0110104240</t>
  </si>
  <si>
    <t>0110104480</t>
  </si>
  <si>
    <t>0110161150</t>
  </si>
  <si>
    <t>0120104310</t>
  </si>
  <si>
    <t>0120161200</t>
  </si>
  <si>
    <t>0120204330</t>
  </si>
  <si>
    <t>0120304380</t>
  </si>
  <si>
    <t>0120161250</t>
  </si>
  <si>
    <t>0130161300</t>
  </si>
  <si>
    <t>0140160030</t>
  </si>
  <si>
    <t>0140260120</t>
  </si>
  <si>
    <t>0150161210</t>
  </si>
  <si>
    <t>0150106960</t>
  </si>
  <si>
    <t>05</t>
  </si>
  <si>
    <t>Расходы на дополнительное прфессиональное образование по профилю педагогической деятельности</t>
  </si>
  <si>
    <t>0110101820</t>
  </si>
  <si>
    <t>0120101820</t>
  </si>
  <si>
    <t>0120201820</t>
  </si>
  <si>
    <t>"Сохранение здоровья и формирование здорового образа жизни населения"</t>
  </si>
  <si>
    <t>Обеспечение деятельности  подведомственного учреждения за счет средств бюджета МО "Город Воткинск"</t>
  </si>
  <si>
    <t>Дополнительное образование  и воспитание детей</t>
  </si>
  <si>
    <t>Организация детей в каникулярное время</t>
  </si>
  <si>
    <t>Итого</t>
  </si>
  <si>
    <t>Байгушева В.И.</t>
  </si>
  <si>
    <t>5-26-54</t>
  </si>
  <si>
    <t>Укрепление материально-технической базы бюджетных и автономных учреждений</t>
  </si>
  <si>
    <t>Содержание муниципального имущества(текущий, капитальный ремонт, подготовка учреждений к новому учебному году)</t>
  </si>
  <si>
    <t>0110161180</t>
  </si>
  <si>
    <t>0120361250</t>
  </si>
  <si>
    <t>0130161350</t>
  </si>
  <si>
    <t>0130101820</t>
  </si>
  <si>
    <t>6</t>
  </si>
  <si>
    <t>0160161500</t>
  </si>
  <si>
    <t>0160305230</t>
  </si>
  <si>
    <t>0160161530</t>
  </si>
  <si>
    <t>Обеспечение деятельности  подведомственного учреждения за счет средств бюджета МО "Город Воткинск".софинансирование</t>
  </si>
  <si>
    <t>Трудоустройство подростков</t>
  </si>
  <si>
    <t>0120161180</t>
  </si>
  <si>
    <t>0120105720</t>
  </si>
  <si>
    <t>100, 200, 300 ,800</t>
  </si>
  <si>
    <t>0120360180</t>
  </si>
  <si>
    <t>0160205230</t>
  </si>
  <si>
    <t>01603S5230</t>
  </si>
  <si>
    <r>
      <t xml:space="preserve">Управление образования </t>
    </r>
    <r>
      <rPr>
        <sz val="16"/>
        <color indexed="8"/>
        <rFont val="Times New Roman"/>
        <family val="1"/>
      </rPr>
      <t>Администрации города Воткинска</t>
    </r>
  </si>
  <si>
    <t>0110161107</t>
  </si>
  <si>
    <t>0110161109</t>
  </si>
  <si>
    <t>Расходы по присмотру и уходу за детьми-инвалидами, детьми-сиротамии детьми, оставшимися без попечения родителей, а также за детьми с туберкулезной интоксикацией, обучающихся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</si>
  <si>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0110107120</t>
  </si>
  <si>
    <t>0110105720</t>
  </si>
  <si>
    <t>Субсидии на решение вопросов местного значения по владению имуществом, находящимся в муниципальной собственности, в части уплаты налога на имущество организаций</t>
  </si>
  <si>
    <t>0110160620</t>
  </si>
  <si>
    <t>Укрепление материально технической базы бюджетных и автономных учреждений</t>
  </si>
  <si>
    <t>Субсидии из бюджета УР на реализацию  государственной программы РФ "Доступная среда"</t>
  </si>
  <si>
    <t>Строительство,реконструкция,модернизация объектов муниципальной собсвенности</t>
  </si>
  <si>
    <t>0110100820</t>
  </si>
  <si>
    <t>0120160620</t>
  </si>
  <si>
    <t>610,850</t>
  </si>
  <si>
    <t>610</t>
  </si>
  <si>
    <t>0120161207</t>
  </si>
  <si>
    <t>0120161209</t>
  </si>
  <si>
    <t>Расходы за счет резервного фонда</t>
  </si>
  <si>
    <t>0120100310</t>
  </si>
  <si>
    <t xml:space="preserve">110, 240, 850 </t>
  </si>
  <si>
    <t>0120261250</t>
  </si>
  <si>
    <t>240</t>
  </si>
  <si>
    <t>110,240,610,620</t>
  </si>
  <si>
    <t>610,620,850</t>
  </si>
  <si>
    <t>240,610,620,850</t>
  </si>
  <si>
    <t>610,620</t>
  </si>
  <si>
    <t>240,610,620</t>
  </si>
  <si>
    <t>460</t>
  </si>
  <si>
    <t>0130161309</t>
  </si>
  <si>
    <t>0130161307</t>
  </si>
  <si>
    <t>620</t>
  </si>
  <si>
    <t>0130160630</t>
  </si>
  <si>
    <t>17</t>
  </si>
  <si>
    <t>0131760620</t>
  </si>
  <si>
    <t>120,240</t>
  </si>
  <si>
    <t>110,240,850</t>
  </si>
  <si>
    <t>0140260129</t>
  </si>
  <si>
    <t>01501S6960</t>
  </si>
  <si>
    <t>0160161539</t>
  </si>
  <si>
    <t>Уплата налога на имущество</t>
  </si>
  <si>
    <t>0160160620</t>
  </si>
  <si>
    <t>за   2017 год</t>
  </si>
  <si>
    <t>форма 3</t>
  </si>
  <si>
    <t xml:space="preserve"> "Развитие образования и воспитание" за 2017 год</t>
  </si>
  <si>
    <t>Наименование подпрограммы, основного мероприятия, мероприятия</t>
  </si>
  <si>
    <t>Отвественный исполнитель, соисполнители</t>
  </si>
  <si>
    <t>Ожидаемый непосредственный результат</t>
  </si>
  <si>
    <t>Оказание муниципальной услуги «Прием заявлений, постановка на учет и выдача путевок в образовательные учреждения, реализующие основную образовательную программу дошкольного образования (детские сады)  в муниципальном образовании «Город Воткинск»</t>
  </si>
  <si>
    <t xml:space="preserve">Управление образования </t>
  </si>
  <si>
    <t>в течение года</t>
  </si>
  <si>
    <t>Уплата налога на имущество организаций</t>
  </si>
  <si>
    <t>2017 год</t>
  </si>
  <si>
    <t>ежеквартально</t>
  </si>
  <si>
    <t>Укрепление материально-технической базы муниципальных дошкольных образовательных организаций</t>
  </si>
  <si>
    <t>Содержание пищеблоков и другого технологического оборудования в муниципальных дошкольных образовательных организациях</t>
  </si>
  <si>
    <t xml:space="preserve">Мероприятия, направленные на обеспечение безопасных условий обучения и воспитания детей в муниципальных дошкольных образовательных организациях </t>
  </si>
  <si>
    <t>Обустройство прилегающих территорий к зданиям и сооружениям муниципальных дошкольных образовательных организаций</t>
  </si>
  <si>
    <t>Внедрение федеральных государственных образовательных стандартов (требований) дошкольного образования</t>
  </si>
  <si>
    <t>Организация работы республиканских экспериментальных площадок, обеспечивающих разработку части образовательной программы с учетом региональных, национальных и этнокультурных особенностей</t>
  </si>
  <si>
    <t>Организация работы городских методических площадок по федеральным государственным стандартам (требованиям) дошкольного образования</t>
  </si>
  <si>
    <t>Уточнение методики расчета нормативных затрат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 (в целях реализации требований  к условиям организации дошкольного образования)</t>
  </si>
  <si>
    <t>Актуализация (разработка) образовательных программ в соответствии с федеральными стандартами дошкольного образования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</si>
  <si>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</si>
  <si>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Организация подготовки и повышения квалификации кадров</t>
  </si>
  <si>
    <t>Информирование населения об организации предоставления дошкольного образования в городе Воткинске</t>
  </si>
  <si>
    <t>Подготовка и публикация информации на официальном сайте Администрации города Воткинска об организации предоставления дошкольного образования в городе Воткинске, муниципальных правовых актах, регламентирующих деятельность в сфере дошкольного образования, муниципальных образовательных организациях, предоставляющих услуги дошкольного образования</t>
  </si>
  <si>
    <t>Осуществление контроля за публикацией информации о деятельности муниципальных докольных образовательных организаций города Воткинска , предусмотренной законодательством Российской Федерации, на овициальных сайтах соответствующих учреждений</t>
  </si>
  <si>
    <t>Обеспечение и развитие системы обратной связи с потребителями муниципальных услуг в сфере дошкольного образования</t>
  </si>
  <si>
    <t>Организация системы регулярного мониторинга удовлетворенности потребителей муниципальных услуг в сфере дошкоьного образования (проведение регулярных опросов потребителей  муниципальных услуг об их качестве и доступности, обработка полученных результтов, принятие мер реагирования)</t>
  </si>
  <si>
    <t>Рассмотрение обращений граждан по вопросам предотавления дошкольного образования, принятие мер реагирования</t>
  </si>
  <si>
    <t>Публикация на офицальном сайте Администрации города Воткинска и поддержание в актуаьном состоянии информации об Управлении образования Администрации  города Воткинска, его струтурных подразделениях, а также муниципальных учреждениях дошкольного образования города Воткинска, контактных телефонах и адресах электронной почты</t>
  </si>
  <si>
    <t>Всего  21 мероприятий</t>
  </si>
  <si>
    <t>Оказание муниципальных услуг по реализации основных общеобразовательных программ по реализации начального и среднего  общего образования</t>
  </si>
  <si>
    <t>Управление образования</t>
  </si>
  <si>
    <t>выполняется</t>
  </si>
  <si>
    <t>Уплата налога на имущество в декабре 2016года за 2017год (выполнено)</t>
  </si>
  <si>
    <t>Предоставление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</si>
  <si>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Выполнение переданных государственных полномочий Удмуртской Республики Выполнено</t>
  </si>
  <si>
    <t>2017год</t>
  </si>
  <si>
    <t>Укрепление материально-технической базы муниципальных общеобразовательных организаций</t>
  </si>
  <si>
    <t>Приобретение учебно-лабораторного, спортивного оборудования. Выполняется</t>
  </si>
  <si>
    <t>Формирование и развитие современной информационной образовательной среды в муниципальных общеобразовательных организациях</t>
  </si>
  <si>
    <t>Обеспечение учащихся общеобразовательных учреждений качественным сбалансированным питанием (МП «Детское и школьное питание»)</t>
  </si>
  <si>
    <t>Обеспечение завтраком, в том числе из обогащенных продуктов, включая молочные, учащихся 1-5-х классов общеобразовательных учреждений,  обеспечение питанием учащихся 1-11-х классов общеобразовательных учреждений,  из малоимущих семей Выполняется</t>
  </si>
  <si>
    <t>Мероприятия, направленные на обеспечение безопасности условий обучения детей в муниципальных общеобразовательных организациях (МП «Безопасность образовательного учреждения»)</t>
  </si>
  <si>
    <t>Повышение пожарной безопасности, аттестация рабочих мест по условиям труда и приведение их в соответствие с установленными требованиями Выполняется</t>
  </si>
  <si>
    <t>Мероприятия, направленные на обеспечение безопасности условий обучения детей (Муниципальная целевая программа "Профилактика терроризма")</t>
  </si>
  <si>
    <t>Обустройство прилегающих территорий к зданиям и сооружениям муниципальных общеобразовательных организаций</t>
  </si>
  <si>
    <t>Организация и проведение олимпиад школьников на муниципальном уровне</t>
  </si>
  <si>
    <t>Повышение качества образования выполняется</t>
  </si>
  <si>
    <t xml:space="preserve">Организация мониторинга готовности обучающихся к освоению программ начального, основного, среднего общего образования </t>
  </si>
  <si>
    <t>Результаты мониторинга, характеризующие качество образования. Принятие мер реагирования выполняется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</si>
  <si>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</si>
  <si>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>Результаты мониторинга, характеризующие качество образования. Принятие мер реагирования Выполняется</t>
  </si>
  <si>
    <t>Подготовка и переподготовка кадров для муниципальных общеобразовательных учреждений</t>
  </si>
  <si>
    <t>Целевой набор. Повышение квалификации кадров выполняется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</si>
  <si>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общего образования</t>
  </si>
  <si>
    <t>Утверждены нормативы затрат Главой Администрации города Воткинска по услугам</t>
  </si>
  <si>
    <t>Информирование населения об организации предоставления общего образования на территории МО « Город Воткинск»</t>
  </si>
  <si>
    <t>Взаимодействие со СМИ в целях публикации информации об общем образовании в печатных средствах массовой информации, а также подготовки сюжетов для теле- и радиопередач</t>
  </si>
  <si>
    <t>Публикации об общем образовании в СМИ, сюжеты на радио и телевидении выполняется</t>
  </si>
  <si>
    <t>Подготовка и публикация информации на официальном сайте Администрации города Воткиска об организации предоставления общего образования в городе Воткинске, муниципальных правовых актах, регламентирующих деятельность в сфере общего образования, муниципальных общеобразовательных организациях</t>
  </si>
  <si>
    <t>Публикация актуальных сведений на официальном сайте Администрации города Воткинска. Обеспечение открытости данных об организации общего образования Выполняется</t>
  </si>
  <si>
    <t>Осуществление контроля за публикацией информации о деятельности муниципальных общеобразовательных учреждений города Воткинска, предусмотренной законодательством Российской Федерации, на официальных сайтах соответствующих учреждений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</si>
  <si>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 Выполняется</t>
  </si>
  <si>
    <t>Обеспечение и развитие системы обратной связи с потребителями муниципальных услуг в сфере общего образования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</si>
  <si>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 Выполняется</t>
  </si>
  <si>
    <t>Рассмотрение обращений граждан по вопросам предоставления общего образования, принятие мер реагирования</t>
  </si>
  <si>
    <t>Рассмотрение обращений граждан, принятие мер реагирования Выполняется</t>
  </si>
  <si>
    <t>Публикация на официальном сайте Администрации города Воткинска и поддержание в актуальном состоянии информации об Управлении образования Администрации города Воткинска, его структурных подразделениях, а также муниципальных общеобразовательных организациях города Воткинска, контактных телефонах и адресах электронной почты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</si>
  <si>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 Выполняется</t>
  </si>
  <si>
    <t>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</si>
  <si>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Управление физической культуры, спорта и молодежной политики</t>
  </si>
  <si>
    <t>Предоставление услуг дополнительного образования детей учреждениями, подведомственноми Управлению культуры и молодежной политики (музыкальная, художественная направленность) выполняется</t>
  </si>
  <si>
    <t>Предоставление дополнительного образования детей учреждениями, подведомственноми Управлению образования (спортивная и иная направленность) Успешно развивается  новое направление в области театрального искусства</t>
  </si>
  <si>
    <t>Организация обучения по программам дополнительного образования детей физкультурно-спортивной направленности</t>
  </si>
  <si>
    <t>Предоставление дополнительного образования детей учреждениями, подведомственноми Управлению физической культыры и спорта (спортивная направленность) Выполняется</t>
  </si>
  <si>
    <t>Обеспечение участия представителей города Воткинска в конкурсах, смотрах, соревнованиях, турнирах  и т.п. мероприятиях на городском, республиканском, межрегиональном и российском уровнях</t>
  </si>
  <si>
    <t>Управление образования, Управление физической культуры, спорта и молодежной политики</t>
  </si>
  <si>
    <t>Участие представителей города Воткинска в конкурсах, смотрах, соревнованиях, турнирах  и т.п. мероприятиях на городском, республиканском, межрегиональном и российском уровнях Выполняется</t>
  </si>
  <si>
    <t>Обновление содержания программ и технологий дополнительного образования детей, распространение успешного опыта</t>
  </si>
  <si>
    <t>Разработка новых образовательных программ и проектов в сфере дополнительного образования детей</t>
  </si>
  <si>
    <t>Новые образовательные программы и проекты в сфере образования детей.Привлечение детей среднего и старшего возраста Выполняется</t>
  </si>
  <si>
    <t>Деятельность муниципальных учреждений дополнительного образования детей города Воткинска в качестве республиканских экспериментальных площадок и опорных учреждений</t>
  </si>
  <si>
    <t>Апробация новых образовательных программ и проектов, распространение успешного опыт Выполняется</t>
  </si>
  <si>
    <t>Выпуск методических сборников, методических пособий по вопросам организации дополнительного образования детей</t>
  </si>
  <si>
    <t>0</t>
  </si>
  <si>
    <t>Проведение семинаров, совещаний по распространению успешного опыта организации дополнительного образования детей</t>
  </si>
  <si>
    <t>Укрепление материально-технической базы муниципальных образовательных организаций дополнительного образования детей</t>
  </si>
  <si>
    <t>Приобретена оргтехника,музыкальные инструмент</t>
  </si>
  <si>
    <t>Мероприятия, направленные на обеспечение безопасности условий для предоставления муниципальных услуг в муниципальных образовательных организаций дополнительного образования детей  (ВЦП «Безопасность образовательного учреждения»)</t>
  </si>
  <si>
    <t xml:space="preserve">Повышение пожарной безопасности, аттестация рабочих мест по условиям труда и приведение их в соответствие с установленными требованиями  Проведена СОУТ рабочих мест </t>
  </si>
  <si>
    <t>Администрация города Воткинска</t>
  </si>
  <si>
    <t>Обустройство прилегающих территорий к зданиям и сооружениям муниципальных учреждений дополнительного образования детей</t>
  </si>
  <si>
    <t>Благоустройство прилегающих территорий(недостаточное финансирование)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</si>
  <si>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 детей</t>
  </si>
  <si>
    <t>Уточнение ведомственных перечней муниципальных услуг в сфере образования,  физической культуры и спорта</t>
  </si>
  <si>
    <t>Муниципальные правовые акты. Обеспечение единых методических подходов к определению муниципальных услуг в сфере дополнительного образования детей Приказ Управления культуры,спорта и молодежной политики от 31.10.2013г.№536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</si>
  <si>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дополнительного образования детей (с учетом направленности дополнительного образования детей)</t>
  </si>
  <si>
    <t>Развитие негосударственного сектора дополнительного образования детей</t>
  </si>
  <si>
    <t>Софинансирование программ (проектов) в сфере дополнительного образования детей</t>
  </si>
  <si>
    <t>Управление образования, Управление культуры и молодежной политики, Управление физической культуры и спорта</t>
  </si>
  <si>
    <t>Софинансирования нет</t>
  </si>
  <si>
    <t>Разработка и внедрение системы независимой оценки качества дополнительного образования детей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</si>
  <si>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</si>
  <si>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МО и Н УР Управление образования, Управление физической культуры, спорта и молодежной политики</t>
  </si>
  <si>
    <t>2 полугодие 2016 года</t>
  </si>
  <si>
    <t>Результаты оценки качества дополнительного образования детей в разрезе организаций. Публикация сведений на официальном сайте Администрации города Воткинска Выполняется</t>
  </si>
  <si>
    <t>Подготовка и переподготовка кадров для муниципальных учреждений дополнительного образования детей</t>
  </si>
  <si>
    <t xml:space="preserve"> Управление образования, Управление физической культуры, спорта и молодежной политики</t>
  </si>
  <si>
    <t>Информирование населения об организации предоставления дополнительного образования детей в городе Воткинске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</si>
  <si>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теле- и радиопередач</t>
  </si>
  <si>
    <t>Подготовка и публикация информации на официальном сайте Администрации города Воткинска об организации предоставления дополнительного образования детей в городе Воткинске,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</si>
  <si>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Публикация актуальных сведений на официальном сайте Администрации города Воткинска. Обеспечение открытости данных об организации дополнительного образования детей Выполняется</t>
  </si>
  <si>
    <t>Осуществление контроля за публикацией информации о деятельности муниципальных организаций дополнительного образования детей города Воткинска, предусмотренной законодательством Российской Федерации, на официальных сайтах соответствующих организаций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</si>
  <si>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законодательством Выполняется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</si>
  <si>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</si>
  <si>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>Организация системы регулярного мониторинга удовлетворенности потребителей муниципальных услуг в сфере дополнительного образования детей</t>
  </si>
  <si>
    <t>Управление образования, Управление физической культуры и спорта</t>
  </si>
  <si>
    <t>Рассмотрение обращений граждан по вопросам предоставления дополнительного образования детей, принятие мер реагирования</t>
  </si>
  <si>
    <t>Управление образования,  Управление физической культуры, спорта и молодежной политики</t>
  </si>
  <si>
    <t>Публикация на официальном сайте Администрации города Воткинска и поддержание в актуальном состоянии информации о структурных подразделениях и должностных лицах Администрации города Воткинска, организующих предоставление дополнительного образования детей, а также муниципальных образовательных организациях дополнительного образования детей города Воткинска, их контактных телефонах и адресах электронной почты</t>
  </si>
  <si>
    <t>Доступность сведений о структурах и должностных лицах, отвечающих за организацию и предоставление муниципальных услуг в сфере дополнительного образования детей, для населения (потребителей услуг) Информация размещается на официаьном сайте учреждений</t>
  </si>
  <si>
    <t>Всего мероприятий 23</t>
  </si>
  <si>
    <t>Реализация установленных полномочий (функций), организация управления муниципальной программой «Развитие образования» Выполняется</t>
  </si>
  <si>
    <t>Осуществление бухгалтерского учета в муниципальных образовательных учреждениях, подведомственных Управлению образования выполняется</t>
  </si>
  <si>
    <t>Организационно-методическое и информационное обеспечение деятельности образовательных учреждений</t>
  </si>
  <si>
    <t>Методическое и информационное сопровождение деятельности образовательных учреждений Выполняется</t>
  </si>
  <si>
    <t>Организация повышения квалификации педагогических работников, руководителей муниципальных образовательных учреждений города Воткинска</t>
  </si>
  <si>
    <t>Обеспечение муниципальных образовательных учреждений квалифицированными кадрами Выполняется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</si>
  <si>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</si>
  <si>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аттестации руководителей муниципальных образовательных учреждений, подведомственных Управлению образования Выполняется</t>
  </si>
  <si>
    <t>Организация и проведение конкурса профессионального мастерства «Педагог года»</t>
  </si>
  <si>
    <t>Стимулирование педагогических кадров муниципальных образовательных учреждений к достижению результатов профессиональной служебной деятельности Выполняется</t>
  </si>
  <si>
    <t>Организация работ по повышению эффективности деятельности муниципальных образовательных организаций, создание условий для развития негосударственного сектора в сфере образования</t>
  </si>
  <si>
    <t>Организация работ по уточнению ведомственного перечня муниципальных услуг в сфере образования</t>
  </si>
  <si>
    <t>Муниципальный правовой акт. Уточнение перечня муниципальных услуг в целях возможности установления четкого задания и контроля за его выполнением, расчета финансового обеспечения задания Выполняется</t>
  </si>
  <si>
    <t>Организация работ по разработке и реализации комплекса мер по разработке и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</t>
  </si>
  <si>
    <t>Внедрение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образования. Повышение эффективности деятельности муниципальных образовательных учреждений Выполняется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</si>
  <si>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</si>
  <si>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Заключение эффективных контрактов с руководителями и педагогическими работниками муниципальных образовательных учреждений. Повышение эффективности и результативности деятельности системы образования, привлечение в сферу квалифицированных и инициативных специалистов Выполняется</t>
  </si>
  <si>
    <t>Организация работ по разработке и внедрению системы независимой оценки качества образования (по ступеням образования)</t>
  </si>
  <si>
    <t>Проведение независимой оценки качества образования (по ступеням образования). Разработка и реализации по результатам оценки мер, направленных на повышение качества образования Выполняется</t>
  </si>
  <si>
    <t>Организация работ по информированию населения об организации предоставления  общего и дополнительного образования детей в городе Воткинске</t>
  </si>
  <si>
    <t>Обеспечение открытости данных в сфере образованияИнформация  размещается  на официальном сайте учреждений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</si>
  <si>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 Выполняется</t>
  </si>
  <si>
    <t>налоги уплачены в 2016году за 2017 Выполнено</t>
  </si>
  <si>
    <t>Обеспечение обогащенными продуктами питания, в том числе молоком, молочной продукцией, соками и другими продуктами питания с 3-х лет в образовательных учреждениях для детей дошкольного возраста в образовательных учреждениях, реализующих программы дошкольного образования</t>
  </si>
  <si>
    <t>Управление образования Администрации города Воткинска, МУП ТОП "Поиск"</t>
  </si>
  <si>
    <t>Обеспечение витаминизированным молоком и кулинарным изделием учащихся 1-5-х классов общеобразовательных учреждений</t>
  </si>
  <si>
    <t>Улучшение питания детей школьного возраста, в том числе за счет использования обогащенных продуктов Выполняется</t>
  </si>
  <si>
    <t>Обеспечение  питанием учащихся 1-11-х классов общеобразовательных учреждений из малообеспеченных семей (кроме детей из многодетных малообеспеченных семей)</t>
  </si>
  <si>
    <t>Улучшение питания детей школьного возраста, в том числе за счет использования обогащенных продуктов. Максимальное увеличение охвата горячим питанием Выполняется</t>
  </si>
  <si>
    <t>Обеспечение  питанием учащихся 1-11-х классов общеобразовательных учреждений  из многодетных малообеспеченных семей, учащихся их классов ЗПР</t>
  </si>
  <si>
    <t>Всего мероприятий 4</t>
  </si>
  <si>
    <t>Выполнено4 СМмп 1,000</t>
  </si>
  <si>
    <t>Организация работы  лагерей с дневным пребыванием детей</t>
  </si>
  <si>
    <t>Управление образования Администрации города Воткинска</t>
  </si>
  <si>
    <t>2017г</t>
  </si>
  <si>
    <t>Реализация установленных полномочий (функций), организация управления муниципальной программой «Предоставление организованного отдыха и оздоровления детей в каникулярное время, в том числе предоставление путевок в загородные лагеря  муниципального образования «Город Воткинск» на 2015-2020 годы» Выполняется</t>
  </si>
  <si>
    <t>Организация малозатратных форм отдыха</t>
  </si>
  <si>
    <t>Управление образования Администрации города Воткинска, образовательные учреждения города Воткинска</t>
  </si>
  <si>
    <t>Организация отдыха на базе стационарных загородных лагерей:</t>
  </si>
  <si>
    <t>Предоставление частичного возмещения                              ( компенсации) стоимости путевки для детей в загородные детские оздоровительные лагеря</t>
  </si>
  <si>
    <t>Реализация установленных полномочий (функций), организация управления муниципальной программой «Предоставление организованного отдыха и оздоровления детей в каникулярное время, в том числе предоставление путевок в загородные лагеря  муниципального образования «Город Воткинск» на 2015-2020 годы» выполняется</t>
  </si>
  <si>
    <t>Оказание муниципальной услуги «Предоставление организованного отдыха и оздоровления детей в каникулярное время, в том числе предоставление путевок в загородные лагеря  муниципального образования «Город Воткинск» на 2015-2020 годы»</t>
  </si>
  <si>
    <t>Управление образования Администрации города Воткинска, МАУ ДОЛ «Юность»</t>
  </si>
  <si>
    <t>Обеспечение деятельности подведомственного учреждения за счет средств  бюджета МО "Город Воткинск"</t>
  </si>
  <si>
    <t>2017гг</t>
  </si>
  <si>
    <t>Улучшение условий, материально-технической базы Недостаток финансирования</t>
  </si>
  <si>
    <t>Уплата налога на имущество МАУ ДОЛ "Юность"</t>
  </si>
  <si>
    <t>Управление образования Администрации города Воткинска, Государственное казённое учреждение Удмуртской Республики "Центр занятости населения города Воткинска".</t>
  </si>
  <si>
    <t>Летний период 2017г</t>
  </si>
  <si>
    <t>Оздоровление детей и подростков</t>
  </si>
  <si>
    <t>Лечебно-профилактические учреждения города Воткинска</t>
  </si>
  <si>
    <t>Летний  период 2017г</t>
  </si>
  <si>
    <t>Всего мероприятий 9</t>
  </si>
  <si>
    <t>выполнено 8 СМмп 0,888</t>
  </si>
  <si>
    <t>№ п/п</t>
  </si>
  <si>
    <t>Наименование целевого показателя (индикатора)</t>
  </si>
  <si>
    <t>Едница измерения</t>
  </si>
  <si>
    <t>Единица измерения</t>
  </si>
  <si>
    <t>Значения целевых показателей (индикаторов)</t>
  </si>
  <si>
    <t>Относительное отклонение факта от плана, %</t>
  </si>
  <si>
    <t>Обоснование отклонеинй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</si>
  <si>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</si>
  <si>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</si>
  <si>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</si>
  <si>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
</t>
  </si>
  <si>
    <t>процентов</t>
  </si>
  <si>
    <t>Возросла численность детей в возрасте 1-6 лет, получающих дошкольную образовательную услугу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</si>
  <si>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</si>
  <si>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</si>
  <si>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Х</t>
  </si>
  <si>
    <t>Доступность предшкольного образования (отношение численности детей 5-7 лет, которым предоставлена возможность получать услуги дошкольного образования, к численности детей в возрасте 5-7 лет, скорректированной на численность детей в возрасте 5-7 лет, обучающихся в школе)</t>
  </si>
  <si>
    <t>Коэффициент посещаемости детьми муниципальных дошкольных образовательных организаций</t>
  </si>
  <si>
    <t>Возросло число дней, пропущенными воспитанниками по причине болезни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</si>
  <si>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стандартам (требованиям) дошкольного образования, в общей численности воспитанников дошкольных образовательных организаций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</si>
  <si>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</si>
  <si>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</si>
  <si>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рублей</t>
  </si>
  <si>
    <t>В соостветсвии с Указом Президента России возросла средняя ЗП педагогических работников</t>
  </si>
  <si>
    <t>Укомплектованность муниципальных дошкольных образовательных учреждений персоналом в соответствии со штатным расписанием</t>
  </si>
  <si>
    <t>Доля педагогических работников муниципальных дошкольных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дошкольных образовательных организаций</t>
  </si>
  <si>
    <t>Доля педагогических работников муниципальных дошкольных образовательных организаций с высшим и средним профессиональным образованием  в общей численности педагогических работников муниципальных дошкольных образовательных организаций</t>
  </si>
  <si>
    <t>Доля руководителей муниципальных дошкольных образовательных организаций города Воткинска, с которыми заключены эффективные контракты</t>
  </si>
  <si>
    <t>Доля педагогических работников муниципальных дошкольных образовательных организаций города  Воткинска, с которыми заключены эффективные контракты</t>
  </si>
  <si>
    <t>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</si>
  <si>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Доля граждан, использующих механизм получения государственных и муниципальных услуг в электронной форме, процентов (к 2018 году – не менее 70%)</t>
  </si>
  <si>
    <t>Родители предпочитают электронной форме получения государственной услуги личный прием</t>
  </si>
  <si>
    <t>ИТОГО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</si>
  <si>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</si>
  <si>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</si>
  <si>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</si>
  <si>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</si>
  <si>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</si>
  <si>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</si>
  <si>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Охват обучающихся муниципальных общеобразовательных организаций горячим питанием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</si>
  <si>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</si>
  <si>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</si>
  <si>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</si>
  <si>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Доля руководителей муниципальных общеобразовательных организаций города Воткинска, с которыми заключены эффективные контракты</t>
  </si>
  <si>
    <t>Доля учителей муниципальных общеобразовательных организаций, с которыми заключены эффективные контракты</t>
  </si>
  <si>
    <t>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</si>
  <si>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</si>
  <si>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Среднемесячная номинальная начисленная заработная плата работников муниципальных общеобразовательных учреждений</t>
  </si>
  <si>
    <t>Доля граждан, использующих механизм получения государственных и муниципальных услуг в электронной форме</t>
  </si>
  <si>
    <t>ИТОГО:</t>
  </si>
  <si>
    <t>Дополнительное образование и воспитание детей по Управлению культуры, спорта и молодежной политики Администрации города Воткинска  ( МАУ ДОД ДЮСШ "Знамя")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</si>
  <si>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</t>
  </si>
  <si>
    <t>Доля спортивных сооружений учреждения, находящихся в аварийном состоянии или требующих капитального ремонта, в общем количестве спортивных сооружений учреждения</t>
  </si>
  <si>
    <t>Доля педагогических работников  в возрасте до 30 лет, в общей численности педагогических работников учреждения</t>
  </si>
  <si>
    <t>Доля педагогических работников 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учреждения</t>
  </si>
  <si>
    <t>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</t>
  </si>
  <si>
    <t>Дополнительное образование и воспитание детей ( Управление образования )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</si>
  <si>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</si>
  <si>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муниципальных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учреждений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</si>
  <si>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</si>
  <si>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 дополнительного образования детей</t>
  </si>
  <si>
    <t>Доля руководителей муниципальных образовательных организаций дополнительного образования детей, с которыми заключены эффективные контракты</t>
  </si>
  <si>
    <t>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</si>
  <si>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 xml:space="preserve">                                                                  Создание условий для реализации муниципальной программы»</t>
  </si>
  <si>
    <t>Оценка качества деятельности муниципальной системы образования города Воткинска (внешняя)</t>
  </si>
  <si>
    <t>процент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</si>
  <si>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</si>
  <si>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</si>
  <si>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</t>
  </si>
  <si>
    <t>Доля муниципальных образовательных организаций города Воткинска, с руководителями которых заключены эффективные контракты</t>
  </si>
  <si>
    <t>Доля  педагогических работников муниципальных образовательных организаций города Воткинска, с которыми заключены эффективные контракты</t>
  </si>
  <si>
    <t>Среднемесячная начисленная заработная плата педагогических работников муниципальных образовательных организаций</t>
  </si>
  <si>
    <t>Удовлетворенность потребителей качеством оказания муниципальных услуг в сфере образования</t>
  </si>
  <si>
    <t>Охват учащихся общеобразовательных учреждений всеми видами питания</t>
  </si>
  <si>
    <t>В том числе охват учащихся общеобразовательных учреждений горячим питанием</t>
  </si>
  <si>
    <t xml:space="preserve">Муниципальная  подпрограмма
«Организация отдыха детей в каникулярное время на 2015-2020 годы»
</t>
  </si>
  <si>
    <t>"Предоставление организованного отдыха и оздоровления детей в каникулярное время, в том числе предоставление путевок в загородные лагеря  муниципального образования «Город Воткинск» на 2015-2020 годы»</t>
  </si>
  <si>
    <t xml:space="preserve">Количество участников профильной лагерной смены "Цивилизация", организованной на базе МАУ ДОЛ "Юность" </t>
  </si>
  <si>
    <t xml:space="preserve">чел </t>
  </si>
  <si>
    <t xml:space="preserve">тыс.руб </t>
  </si>
  <si>
    <t xml:space="preserve">процент </t>
  </si>
  <si>
    <t>%</t>
  </si>
  <si>
    <t>- в муниципальном загородном оздоровительном лагере (%)</t>
  </si>
  <si>
    <t>- в муниципальных лагерях с дневным пребыванием детей (%)</t>
  </si>
  <si>
    <r>
      <t xml:space="preserve">- </t>
    </r>
    <r>
      <rPr>
        <sz val="10"/>
        <color indexed="8"/>
        <rFont val="Times New Roman"/>
        <family val="1"/>
      </rPr>
      <t>в профильных сменах, проводимых на базе муниципального загородного оздоровительного лагеря и на базе муниципальных лагерей с дневным пребыванием детей (%)</t>
    </r>
  </si>
  <si>
    <t>- в санаториях (%)</t>
  </si>
  <si>
    <r>
      <t xml:space="preserve">- </t>
    </r>
    <r>
      <rPr>
        <sz val="10"/>
        <color indexed="8"/>
        <rFont val="Times New Roman"/>
        <family val="1"/>
      </rPr>
      <t>прочее (культурно-досуговые и спортивные мероприятия, экскурсии и т.п.) (%)</t>
    </r>
  </si>
  <si>
    <r>
      <t>доля детей, находящихся в трудной жизненной ситуации, охваченных организованными профильными сменами от общего числа детей, находящихся в трудной жизненной ситуации, 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каникулярное время (%/чел.)</t>
    </r>
  </si>
  <si>
    <t>показатель эффективности оздоровления детей, отдохнувших в период летних каникул в муниципальных загородных оздоровительных лагерях (%)</t>
  </si>
  <si>
    <t>заполняемость муниципального загородного оздоровительного лагеря в летнее каникулярное время (%)</t>
  </si>
  <si>
    <t>доля педагогического состава, имеющего высшее образование, участвующего в организации отдыха, оздоровления, творческого досуга детей (%)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</si>
  <si>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</si>
  <si>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</si>
  <si>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</si>
  <si>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</si>
  <si>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</si>
  <si>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</si>
  <si>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</si>
  <si>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</si>
  <si>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</si>
  <si>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</si>
  <si>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</si>
  <si>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</si>
  <si>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</si>
  <si>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</si>
  <si>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Вид правового акта</t>
  </si>
  <si>
    <t>Дата принятия</t>
  </si>
  <si>
    <t>Номер</t>
  </si>
  <si>
    <t>Суть изменений (краткое содержание)</t>
  </si>
  <si>
    <t>Срок выполнения плановый</t>
  </si>
  <si>
    <t>Срок выполнения фактический</t>
  </si>
  <si>
    <t>Достигнутый результат</t>
  </si>
  <si>
    <t>Проблемы возникшие в ходе реализации мероприятия</t>
  </si>
  <si>
    <t>Темп роста к уровню прошлого года, %(Гр.8/гр.6*100)</t>
  </si>
  <si>
    <t>Управление образования,Управление культуры, спорта и молодежной политики</t>
  </si>
  <si>
    <t>22.09.2017г.</t>
  </si>
  <si>
    <t>Внесение изменений в п.1  1.1 "Ресурсное обеспечение за счет средств бюджета муниципального образования"</t>
  </si>
  <si>
    <t>Постановление Администрации города Воткинска</t>
  </si>
  <si>
    <t>31.10.2017г.</t>
  </si>
  <si>
    <t>Внесение изменений и дополнений в Постановление Администрации городаВоткинска от19.02.2014г.№377 "Об организации разработки муниципальных программ на среднесрочный период 2015-2020 годов"</t>
  </si>
  <si>
    <t>в течении года</t>
  </si>
  <si>
    <t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</t>
  </si>
  <si>
    <t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образования. Выполнено.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</si>
  <si>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</si>
  <si>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организациях. Выполнено.</t>
  </si>
  <si>
    <t xml:space="preserve">Уплата налога на имущество организаций муниципальными дошкольными образовательными организациями </t>
  </si>
  <si>
    <t xml:space="preserve">Уплата налога на имущество в декабре 2016 года за 2017 год. Выполнено. 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</si>
  <si>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организациях,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</si>
  <si>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>Финансирование выделено не в полном объеме</t>
  </si>
  <si>
    <t>Выплата компенсации части родительской платы за содержание ребенка в муниципальных дошкольных образовательных организациях города Воткинска, реализация переданных государственных полномочий Удмуртской Республики</t>
  </si>
  <si>
    <t>Выплата компенсации части родительской платы за содержание ребенка в муниципальных дошкольных образовательных организациях города Воткинска, реализация переданных государственных полномочий Удмуртской Республики. Ваполннено.</t>
  </si>
  <si>
    <t xml:space="preserve">Предоставление мер социальной поддержки по освобождению родителей (законных представтелей), если один или оба из которых являются инвалидами первой или второй группы и не имеют других доходов, кроме пенсии, от платы за присмотр за детьми в муниципальных образовательных организациях, находящихся на территории УР, реализующих образовательную программу дошкольного образования </t>
  </si>
  <si>
    <t>Предоставление мер социальной поддержки, реализация переданных государственных полномочий Удмуртской Республики</t>
  </si>
  <si>
    <t>Предоставление мер социальной поддержки, реализация переданных государственных полномочий Удмуртской Республики Выполнено в полном объеме.</t>
  </si>
  <si>
    <t>Приобретение мебели, оборудования</t>
  </si>
  <si>
    <t>Приобретение мебели, постирочного и кухонного оборудования.  Выполнено.</t>
  </si>
  <si>
    <t>Содержание пищеблоков, создание условия для обеспечения детей полноценным питанием</t>
  </si>
  <si>
    <t>Содержание пищеблоков, создание условий для обеспечивания 4-х разового питания в соответствии с СанПин. Выполнено.</t>
  </si>
  <si>
    <t>Реализация мер пожарной безопасности в муниципальных дошкольных образовательных организациях</t>
  </si>
  <si>
    <t>Повышение пожарной, антитеррористической безопасности, аттестация рабочих мест по условиям труда и приведение их в соответствие с установленными требованиями. Выполнено.</t>
  </si>
  <si>
    <t>Обустройство прилегающих территорий к зданиям и сооружениям муниципальных дошкольных образовательных организаций. Выполнено.</t>
  </si>
  <si>
    <t>Разработка части образовательной программы с учетом региональных, национальных и этнокультурных особенностей (региональная составляющая)</t>
  </si>
  <si>
    <t>Работа республиканских экспериментальных площадок организована на базе МБДОУ №5, №6. Выполнено.</t>
  </si>
  <si>
    <t>Апробация региональной составляющей на городских методических площадках и распространение успешного опыта в муниципальные дошкольные образовательные организации</t>
  </si>
  <si>
    <t>Организована работа городских методических площадок по федеральным  государственным стандартам дошкольного образования на базе МБДОУ №1, 20, 39, 41, 45. Выполнено.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</si>
  <si>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</si>
  <si>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детьми. Выполнено.</t>
  </si>
  <si>
    <t>Актуализированные образовательные программы дошкольного образования</t>
  </si>
  <si>
    <t>Актуализированные образовательные программы в соответствии с ФГОС дошкольного образования. Выполнено - все МДОУ.</t>
  </si>
  <si>
    <t>Муниципальные правовые акты</t>
  </si>
  <si>
    <t xml:space="preserve">Утверждены нормативы затрат по муниципальным услугам Главой Администрации города Воткинска. Выполнено. </t>
  </si>
  <si>
    <t>Целевой набор.                                                                       Повышение квалификации кадров.</t>
  </si>
  <si>
    <t>Целевой набор. Повышение квалификации кадров. Выполнено.</t>
  </si>
  <si>
    <t>Актуальные сведения об организации дошкольного образования в городе Воткинске на официальном сайте Администрации города Воткинска в сети Интернет</t>
  </si>
  <si>
    <t>Публикация актуальных сведений  об организации дошкольного образования на официальном сайте Администрации города Воткинска. Обеспечение открытости данных об организации дошкольного образования. Выполнено.</t>
  </si>
  <si>
    <t>Актуальные сведения о деятельности муниципальных дошкольного образовательных организаций  города Воткинска на официальных сайтах соответствующих учреждений</t>
  </si>
  <si>
    <t>Обеспечение публикации актуальных сведений о деятельности муниципальных дошкольных образовательных учреждений города Воткинска на их официальных сайтах  в соответствии с законодательством. Выполнено.</t>
  </si>
  <si>
    <t>Оценка качества оказания муниципальных услуг в сфере дошкольного образования потребителями</t>
  </si>
  <si>
    <t>Проведение регулярных опросов потребителей муниципальных услуг об их качестве и доступности дошкольного образования (НОКО, анкетирование), обработка полученных результатов, принятие мер реагирования. Выполнено.</t>
  </si>
  <si>
    <t>Рассмотрение обращений граждан, принятие мер реагирования</t>
  </si>
  <si>
    <t>Рассмотрение обращений граждан, принятие мер реагирования. Выполнено.</t>
  </si>
  <si>
    <t>Доступность сведений о структурах и должностных лицах, отвечающих за организацию и предоставление муниципальных услуг в фере дошкольного образования, для населения (потребителей услуг)</t>
  </si>
  <si>
    <t>Доступность сведений о структурах и должностных лицах, отвечающих за организацию и предоставление муниципальных услуг в сфере дошкольного образования, для населения (потребителей услуг). Выполнено.</t>
  </si>
  <si>
    <t>Возросла численность детей в возрасте 1-6 лет, состоящих на учете для определения в МДОУ</t>
  </si>
  <si>
    <t>В результате текучести кадров</t>
  </si>
  <si>
    <t>Возросла численность неаттестованных педагогических работников</t>
  </si>
  <si>
    <t>90.9</t>
  </si>
  <si>
    <t xml:space="preserve">Доля детей, охваченных организованными формами отдыха, оздоровления, творческого досуга, занятости, от общего числа детей в возрасте от 6,5 до 15 лет в каникулярное время (% / ), </t>
  </si>
  <si>
    <t>Выполнение ПЛАНА  мероприятий муниципальной программы</t>
  </si>
  <si>
    <t>Оздоровление детей и подростков Выполнено</t>
  </si>
  <si>
    <t>Трудоустройство несовершеннолетних Выполнено</t>
  </si>
  <si>
    <t>Организация досуга  Выполнено</t>
  </si>
  <si>
    <t>Благоустроенные прилегающие территории Выполнено</t>
  </si>
  <si>
    <t>Выполнено</t>
  </si>
  <si>
    <t xml:space="preserve">Обеспечение безопасности </t>
  </si>
  <si>
    <t>Улучшение питания детей школьного возраста, в том числе за счет использования обогащенных продуктов. Максимальное увеличение охвата горячим питанием Организовано питание для  66 детей Выполняется</t>
  </si>
  <si>
    <t>Улучшение питания детей школьного возраста, в том числе за счет использования обогащенных продуктов Обеспечены молоком и кулинарным изделием 5663 ученика Выполнено</t>
  </si>
  <si>
    <t>Улучшение питания детей дошкольного возраста, в том числе за счет использования обогащенных продуктов Выполняется</t>
  </si>
  <si>
    <t>Выполнено. При содействии службы занятости в летний период 2017 года трудоустроено 368 подростков, в 38 организациях города Воткинска</t>
  </si>
  <si>
    <t>Выполнено. В летний период 2017 года в лагере "Юность" организовано 3 смены по 18 дней каждая. В лагере отдохнуло 750 детей в возрасте от 6,5 до 18 лет.</t>
  </si>
  <si>
    <t>Выполнено. На базе школ города организовано 26 лагеря с дневным пребыванием детей, в которых отдохнуло 2397 детей в возрасте от 6,5 до 15 лет.</t>
  </si>
  <si>
    <t>Выполнено. На территории МО "Город Воткинск" была организована работа 7 спортивно-досуговых площадок. Организован досуг 1250 детей в возрасте от 5 до 18 лет</t>
  </si>
  <si>
    <t>в санаторно-оздоровительных лагерях оздоровлено 472 ребенкаВыполнено</t>
  </si>
  <si>
    <t>Выполнено. Частичное возмещение стоимости путевки предоставлено на общую сумму 3 млн. 777 тысяч 300 рублей</t>
  </si>
  <si>
    <t>Улучшение питания детей школьного возраста, в том числе за счет использования обогащенных продуктов. Максимальное увеличение охвата горячим питанием организовано питание для 890 детей из многодетных семей и 232 ребенка из классов ЗПРВыполняется</t>
  </si>
  <si>
    <t xml:space="preserve">  Реализация мер реагирования на жалобы и предложения потребителей осуществляется по мере их поступления.Выполняется</t>
  </si>
  <si>
    <t xml:space="preserve">Организация работ по развитию системы и обеспечению обратной связи с потребителями муниципальных услуг, оказываемых в сфере образования
</t>
  </si>
  <si>
    <t>в 2017 году НОК ОД проводилась в отношении 34 дошкольных образовательных учреждений</t>
  </si>
  <si>
    <t>Эффективные контракты заключены</t>
  </si>
  <si>
    <t>По целевому набору на педагогические специальности поступили 8 выпускников. Повысили квалификацию 314 учителе йшкол, что составляет 45,2%</t>
  </si>
  <si>
    <t>На официальном сайте МО "Город Воткинск"размещается актуальная информация</t>
  </si>
  <si>
    <t>В течение года ежемесячно осуществляется мониторинг размещения информации на сайтах ОУ. Итоги рассматриваются на совещаниях руководителей оУ.</t>
  </si>
  <si>
    <t>Информация о возможности оценки предоставления услуг через сайт busgov.ru доведена до всех родитей обучающихся, ссылка на официальный сайт busgov.ru  указана на сайтах ОУ. Периодически проводится анкетирование потребителей муниципальных услуг.</t>
  </si>
  <si>
    <t>Выполнено.</t>
  </si>
  <si>
    <t>В течение 2017 года рассмотрено 189 обращений граждан по вопросам деятельности ОУ. На все обращения предоставлены ответы, приняты меры реагирования.</t>
  </si>
  <si>
    <t>Выполнено. Более 85 % детей учреждений дополнительного образования,школ,детских садов приняли участие в конкурсах, смотрах, соревнованиях, турнирах  и т.п. мероприятиях на городском, республиканском, межрегиональном и российском уровнях</t>
  </si>
  <si>
    <t>Методическое сопровождение дополнительного образования детей.</t>
  </si>
  <si>
    <t>Организовано проведение и участие в семинарах, совещаниях  по распространению успешного опыта организации дополнительного образования детей</t>
  </si>
  <si>
    <t>Проведены совещания, мониторинги, изданы НПА.</t>
  </si>
  <si>
    <t>МАУ ДО ЦДТ переехали на ул.Орджоникидзе,10</t>
  </si>
  <si>
    <t>Значительно улучшены условия предоставления дополнительных образовательных услуг в связи с переездом ЦДТ в здание на Орджоникидзе,10.</t>
  </si>
  <si>
    <t xml:space="preserve">Результаты НОК ОД за 2016 год размещены на оф.сайте busgov.ru в феврале 2017г. Количество баллов, набранных УДО соответствует оценке отлично и хорошо (темно-зеленая зона на сайте busgov) </t>
  </si>
  <si>
    <t xml:space="preserve"> Систематическое повышение квалификации кадров -75% в 2017г аттестовались    на квалификационные ктегории СЗД.Выполнено.</t>
  </si>
  <si>
    <t xml:space="preserve">Рассмотрение обращений граждан, принятие мер реагирования </t>
  </si>
  <si>
    <t>В течение 2017 года рассмотрено 37 обращений граждан по вопросам деятельности УДО. На все обращения предоставлены ответы, приняты меры реагирования.</t>
  </si>
  <si>
    <t>7665 школьников нашего города с 4 по 11 класс приняли участие во Всероссийской олимпиаде на всех ее этапах В муниципальном этапе приняли участие 1675 учащихся 7-11-х классов. На республиканском-23, из них 7 человек стали победителями и призерами Регионального этапа олимпиады</t>
  </si>
  <si>
    <r>
      <t>Капитальный ремонт</t>
    </r>
    <r>
      <rPr>
        <sz val="12"/>
        <rFont val="Times New Roman"/>
        <family val="1"/>
      </rPr>
      <t xml:space="preserve"> и реконструкция</t>
    </r>
    <r>
      <rPr>
        <sz val="12"/>
        <color indexed="8"/>
        <rFont val="Times New Roman"/>
        <family val="1"/>
      </rPr>
      <t xml:space="preserve"> муниципальных учреждений дополнительного образования детей  </t>
    </r>
  </si>
  <si>
    <r>
      <rPr>
        <b/>
        <sz val="12"/>
        <color indexed="8"/>
        <rFont val="Calibri"/>
        <family val="2"/>
      </rPr>
      <t>Организация отдыха детей в каникулярное вре</t>
    </r>
    <r>
      <rPr>
        <sz val="12"/>
        <color indexed="8"/>
        <rFont val="Calibri"/>
        <family val="2"/>
      </rPr>
      <t xml:space="preserve">мя </t>
    </r>
  </si>
  <si>
    <t>Информирование населения об организации предоставления дополнительного образования детей в городе Воткинске на сайтах учреждений Выполнено</t>
  </si>
  <si>
    <t>Выполнено.В пределах выделенных средств.</t>
  </si>
  <si>
    <t>Апробация новых образовательных программ и проектов, распространение успешного опыта В ЦДТ, СЮТ. Выполнено.</t>
  </si>
  <si>
    <t>Выполнено.В четырех УДО в 444 объединениях занималось бесплатно 6511 детей.</t>
  </si>
  <si>
    <t>Доля руководителей работников муниципальных образовательных организаций дополнительного образования детей, с которыми заключены эффективные контракты</t>
  </si>
  <si>
    <t>софинансирование за счет средств местного бюджета</t>
  </si>
  <si>
    <t>20  СМмп 0,952</t>
  </si>
  <si>
    <t>выполнено</t>
  </si>
  <si>
    <t>выполнено 22 СМ Мп0,956</t>
  </si>
  <si>
    <t>Выполнение переданных государственных полномочий Удмуртской Республики Выполнено не в полном объеме .недофинансирование</t>
  </si>
  <si>
    <t>Всего мероприятий 26</t>
  </si>
  <si>
    <t>Выполнено - 24СМмп 0,959</t>
  </si>
  <si>
    <t>выполняется  не вполном объеме</t>
  </si>
  <si>
    <t>Всего по программам 97 мероприятий</t>
  </si>
  <si>
    <t>Всего мероприятий 14</t>
  </si>
  <si>
    <t>выполнено14 СМпМ   1,000</t>
  </si>
  <si>
    <t>выполнено 93 CМмп 0,958</t>
  </si>
  <si>
    <t>Значительно увеличилось количество детей, принявших участие в прочих мероприятиях, в том числе в республиканском спортивном фестивале, Мелодии лета</t>
  </si>
  <si>
    <t>Не удалось выиграть конкурс еще на одну смену</t>
  </si>
  <si>
    <t>Заявка на финансирование была подана на 20.5%, средств выделено из РБ на дневные  лагеря больше</t>
  </si>
  <si>
    <t>Увеличилось количество прфильных отрядов в дневных лагерях</t>
  </si>
  <si>
    <t>Привлечено к организованному отдыху большее количество детей, находящихся в трудной жизненной ситуации</t>
  </si>
  <si>
    <t>За счет выполнения норм питания и проведения спортивных мероприятий</t>
  </si>
  <si>
    <t>Данный процент мог быть еще увеличен, но не удалось выиграть конкурс еще на одну смену</t>
  </si>
  <si>
    <t>Увеличилось количество работников, имеющих высшее образование</t>
  </si>
  <si>
    <t>Форма 5. Отчет о достигнутых значениях целевых показателей (индикаторов) муниципальной программы города Воткинска "Развитие образования и воспитание"на 2015-2020годы  за  2017 год</t>
  </si>
  <si>
    <t>Форма 1.Отчет об использовании бюджнтных ассигнований бюджета МО "Город Воткинск" на реализацию муниципальной программы"Развитие образования и воспитание" на 2015-2020годы.</t>
  </si>
  <si>
    <t>Форма 7. Результаты оценки эффективности муниципальной  программы"Развитие  образования и воспитание"на 2015-2020 год.</t>
  </si>
  <si>
    <t>Форма 6. Сведения о внесенных за отчетный период изменениях в муниципальную программу"Развитие  образования и воспитание"на 2015-2020 год.</t>
  </si>
  <si>
    <t>СПмп0,964</t>
  </si>
  <si>
    <t>СП мп 0,989</t>
  </si>
  <si>
    <t>СП мп 1,000</t>
  </si>
  <si>
    <t>СП мп0,993</t>
  </si>
  <si>
    <t>СП мп1,000</t>
  </si>
  <si>
    <t xml:space="preserve">СПмп  1,000        </t>
  </si>
  <si>
    <t>свод 66 мероприятий</t>
  </si>
  <si>
    <t xml:space="preserve"> Подпрограмма "Развитие дошкольного образования"</t>
  </si>
  <si>
    <t>Муниципальная программа  "Развитие образования и воспитание" на 2015-2020 годы</t>
  </si>
  <si>
    <t xml:space="preserve"> Подпрограмма "Развитие общего образования"</t>
  </si>
  <si>
    <t>Подпрограмма "Дополнительное образование и воспитание детей"</t>
  </si>
  <si>
    <t xml:space="preserve"> Подпрограммма                                                               "Создание условий для реализации муниципальной программы»</t>
  </si>
  <si>
    <t xml:space="preserve"> Подпрограмма "Организация отдыха детей в каникулярное время на 2015-2020 годы"</t>
  </si>
  <si>
    <t xml:space="preserve"> Подпрограмма"Детское и школьное питание"</t>
  </si>
  <si>
    <t>Организация отдыха детей в каникулярное время</t>
  </si>
  <si>
    <t xml:space="preserve">"Развитие образования и воспитание на 2015-2020 годы" </t>
  </si>
  <si>
    <t>Отчет о расходах на реализацию муниципальной программы"Развитие  образования и воспитание на 2015-2020 годы" за счет всех источников финансирования по состоянию за   2017 год.</t>
  </si>
  <si>
    <t>УТВЕРЖДАЮ:</t>
  </si>
  <si>
    <t xml:space="preserve">Координатор муниципальной программы - Заместитель главы Администрации города Воткинска по социальным вопросам </t>
  </si>
  <si>
    <t>_____________ Ж.А. Александрова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</si>
</sst>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00"/>
    <numFmt numFmtId="182" formatCode="#,##0.000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.5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8.5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8.5"/>
      <name val="Symbol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60"/>
      <name val="Times New Roman"/>
      <family val="1"/>
    </font>
    <font>
      <b/>
      <sz val="12"/>
      <color indexed="8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Times New Roman"/>
      <family val="1"/>
    </font>
    <font>
      <b/>
      <sz val="22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sz val="16"/>
      <name val="Calibri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9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sz val="8.5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16"/>
      <color rgb="FF000000"/>
      <name val="Times New Roman"/>
      <family val="1"/>
    </font>
    <font>
      <sz val="8"/>
      <color rgb="FF000000"/>
      <name val="Times New Roman"/>
      <family val="1"/>
    </font>
    <font>
      <sz val="8.5"/>
      <color rgb="FF000000"/>
      <name val="Times New Roman"/>
      <family val="1"/>
    </font>
    <font>
      <sz val="8.5"/>
      <color theme="1"/>
      <name val="Calibri"/>
      <family val="2"/>
    </font>
    <font>
      <sz val="11"/>
      <color theme="1"/>
      <name val="Times New Roman"/>
      <family val="1"/>
    </font>
    <font>
      <sz val="8"/>
      <color theme="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6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/>
    </xf>
    <xf numFmtId="0" fontId="85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95" fillId="0" borderId="0" xfId="0" applyFont="1" applyAlignment="1">
      <alignment/>
    </xf>
    <xf numFmtId="4" fontId="96" fillId="0" borderId="0" xfId="0" applyNumberFormat="1" applyFont="1" applyBorder="1" applyAlignment="1">
      <alignment horizontal="center" vertical="center" wrapText="1"/>
    </xf>
    <xf numFmtId="0" fontId="97" fillId="0" borderId="0" xfId="0" applyFont="1" applyAlignment="1">
      <alignment/>
    </xf>
    <xf numFmtId="0" fontId="0" fillId="0" borderId="0" xfId="0" applyAlignment="1">
      <alignment vertical="top"/>
    </xf>
    <xf numFmtId="0" fontId="98" fillId="0" borderId="0" xfId="0" applyNumberFormat="1" applyFont="1" applyAlignment="1">
      <alignment horizontal="left"/>
    </xf>
    <xf numFmtId="0" fontId="9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8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172" fontId="0" fillId="0" borderId="0" xfId="0" applyNumberFormat="1" applyFill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172" fontId="4" fillId="0" borderId="12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100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top" wrapText="1"/>
    </xf>
    <xf numFmtId="172" fontId="13" fillId="33" borderId="10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 vertical="top"/>
    </xf>
    <xf numFmtId="172" fontId="13" fillId="0" borderId="10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 wrapText="1"/>
    </xf>
    <xf numFmtId="49" fontId="101" fillId="0" borderId="10" xfId="0" applyNumberFormat="1" applyFont="1" applyBorder="1" applyAlignment="1">
      <alignment/>
    </xf>
    <xf numFmtId="0" fontId="101" fillId="0" borderId="10" xfId="0" applyFont="1" applyBorder="1" applyAlignment="1">
      <alignment/>
    </xf>
    <xf numFmtId="0" fontId="102" fillId="0" borderId="10" xfId="0" applyFont="1" applyBorder="1" applyAlignment="1">
      <alignment/>
    </xf>
    <xf numFmtId="0" fontId="101" fillId="0" borderId="10" xfId="0" applyFont="1" applyFill="1" applyBorder="1" applyAlignment="1">
      <alignment horizontal="center" vertical="top"/>
    </xf>
    <xf numFmtId="172" fontId="3" fillId="33" borderId="10" xfId="0" applyNumberFormat="1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 indent="1"/>
    </xf>
    <xf numFmtId="172" fontId="7" fillId="0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vertical="center" wrapText="1"/>
    </xf>
    <xf numFmtId="4" fontId="103" fillId="0" borderId="0" xfId="0" applyNumberFormat="1" applyFont="1" applyBorder="1" applyAlignment="1">
      <alignment horizontal="center" vertical="center" wrapText="1"/>
    </xf>
    <xf numFmtId="172" fontId="14" fillId="33" borderId="10" xfId="0" applyNumberFormat="1" applyFont="1" applyFill="1" applyBorder="1" applyAlignment="1">
      <alignment horizontal="center" vertical="top" shrinkToFit="1"/>
    </xf>
    <xf numFmtId="172" fontId="13" fillId="33" borderId="10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/>
    </xf>
    <xf numFmtId="0" fontId="12" fillId="0" borderId="15" xfId="0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 wrapText="1"/>
    </xf>
    <xf numFmtId="172" fontId="12" fillId="33" borderId="14" xfId="0" applyNumberFormat="1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center" vertical="top" wrapText="1"/>
    </xf>
    <xf numFmtId="172" fontId="8" fillId="33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right" vertical="top"/>
    </xf>
    <xf numFmtId="0" fontId="12" fillId="0" borderId="14" xfId="0" applyFont="1" applyFill="1" applyBorder="1" applyAlignment="1">
      <alignment wrapText="1"/>
    </xf>
    <xf numFmtId="0" fontId="104" fillId="0" borderId="10" xfId="0" applyFont="1" applyBorder="1" applyAlignment="1">
      <alignment/>
    </xf>
    <xf numFmtId="172" fontId="12" fillId="0" borderId="14" xfId="0" applyNumberFormat="1" applyFont="1" applyFill="1" applyBorder="1" applyAlignment="1">
      <alignment horizontal="right" vertical="top"/>
    </xf>
    <xf numFmtId="172" fontId="12" fillId="0" borderId="10" xfId="0" applyNumberFormat="1" applyFont="1" applyFill="1" applyBorder="1" applyAlignment="1">
      <alignment horizontal="center" vertical="top"/>
    </xf>
    <xf numFmtId="174" fontId="104" fillId="0" borderId="10" xfId="0" applyNumberFormat="1" applyFont="1" applyBorder="1" applyAlignment="1">
      <alignment vertical="top"/>
    </xf>
    <xf numFmtId="0" fontId="104" fillId="0" borderId="10" xfId="0" applyFont="1" applyBorder="1" applyAlignment="1">
      <alignment vertical="top"/>
    </xf>
    <xf numFmtId="0" fontId="101" fillId="0" borderId="10" xfId="0" applyFont="1" applyBorder="1" applyAlignment="1">
      <alignment vertical="top"/>
    </xf>
    <xf numFmtId="172" fontId="14" fillId="0" borderId="10" xfId="0" applyNumberFormat="1" applyFont="1" applyFill="1" applyBorder="1" applyAlignment="1">
      <alignment horizontal="right" vertical="top" shrinkToFit="1"/>
    </xf>
    <xf numFmtId="172" fontId="15" fillId="0" borderId="12" xfId="0" applyNumberFormat="1" applyFont="1" applyFill="1" applyBorder="1" applyAlignment="1">
      <alignment horizontal="right" vertical="top" shrinkToFit="1"/>
    </xf>
    <xf numFmtId="172" fontId="12" fillId="0" borderId="13" xfId="0" applyNumberFormat="1" applyFont="1" applyFill="1" applyBorder="1" applyAlignment="1">
      <alignment horizontal="right" vertical="top"/>
    </xf>
    <xf numFmtId="172" fontId="12" fillId="33" borderId="10" xfId="0" applyNumberFormat="1" applyFont="1" applyFill="1" applyBorder="1" applyAlignment="1">
      <alignment horizontal="center" vertical="top" wrapText="1"/>
    </xf>
    <xf numFmtId="174" fontId="104" fillId="0" borderId="10" xfId="0" applyNumberFormat="1" applyFont="1" applyFill="1" applyBorder="1" applyAlignment="1">
      <alignment vertical="top"/>
    </xf>
    <xf numFmtId="0" fontId="104" fillId="0" borderId="10" xfId="0" applyFont="1" applyFill="1" applyBorder="1" applyAlignment="1">
      <alignment vertical="top"/>
    </xf>
    <xf numFmtId="49" fontId="104" fillId="0" borderId="10" xfId="0" applyNumberFormat="1" applyFont="1" applyFill="1" applyBorder="1" applyAlignment="1">
      <alignment vertical="top"/>
    </xf>
    <xf numFmtId="0" fontId="12" fillId="0" borderId="12" xfId="0" applyFont="1" applyFill="1" applyBorder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 vertical="top"/>
    </xf>
    <xf numFmtId="0" fontId="104" fillId="0" borderId="10" xfId="0" applyFont="1" applyFill="1" applyBorder="1" applyAlignment="1">
      <alignment wrapText="1"/>
    </xf>
    <xf numFmtId="49" fontId="12" fillId="0" borderId="16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172" fontId="15" fillId="0" borderId="0" xfId="0" applyNumberFormat="1" applyFont="1" applyFill="1" applyBorder="1" applyAlignment="1">
      <alignment horizontal="right" vertical="top" shrinkToFit="1"/>
    </xf>
    <xf numFmtId="0" fontId="12" fillId="0" borderId="10" xfId="0" applyFont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 vertical="top"/>
    </xf>
    <xf numFmtId="0" fontId="104" fillId="0" borderId="12" xfId="0" applyFont="1" applyBorder="1" applyAlignment="1">
      <alignment vertical="top"/>
    </xf>
    <xf numFmtId="172" fontId="105" fillId="0" borderId="10" xfId="0" applyNumberFormat="1" applyFont="1" applyBorder="1" applyAlignment="1">
      <alignment vertical="top"/>
    </xf>
    <xf numFmtId="0" fontId="8" fillId="33" borderId="10" xfId="0" applyFont="1" applyFill="1" applyBorder="1" applyAlignment="1">
      <alignment horizontal="left" vertical="center" wrapText="1"/>
    </xf>
    <xf numFmtId="0" fontId="101" fillId="0" borderId="10" xfId="0" applyFont="1" applyBorder="1" applyAlignment="1">
      <alignment horizontal="center" vertical="top"/>
    </xf>
    <xf numFmtId="0" fontId="104" fillId="0" borderId="12" xfId="0" applyFont="1" applyFill="1" applyBorder="1" applyAlignment="1">
      <alignment vertical="top"/>
    </xf>
    <xf numFmtId="49" fontId="104" fillId="0" borderId="12" xfId="0" applyNumberFormat="1" applyFont="1" applyFill="1" applyBorder="1" applyAlignment="1">
      <alignment vertical="top"/>
    </xf>
    <xf numFmtId="174" fontId="104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center" vertical="center" wrapText="1"/>
    </xf>
    <xf numFmtId="49" fontId="106" fillId="0" borderId="10" xfId="0" applyNumberFormat="1" applyFont="1" applyBorder="1" applyAlignment="1">
      <alignment/>
    </xf>
    <xf numFmtId="0" fontId="106" fillId="0" borderId="10" xfId="0" applyFont="1" applyBorder="1" applyAlignment="1">
      <alignment/>
    </xf>
    <xf numFmtId="0" fontId="107" fillId="0" borderId="10" xfId="0" applyFont="1" applyBorder="1" applyAlignment="1">
      <alignment/>
    </xf>
    <xf numFmtId="0" fontId="102" fillId="0" borderId="10" xfId="0" applyFont="1" applyBorder="1" applyAlignment="1">
      <alignment/>
    </xf>
    <xf numFmtId="0" fontId="0" fillId="0" borderId="10" xfId="0" applyBorder="1" applyAlignment="1">
      <alignment/>
    </xf>
    <xf numFmtId="0" fontId="106" fillId="0" borderId="1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top"/>
    </xf>
    <xf numFmtId="49" fontId="13" fillId="33" borderId="10" xfId="0" applyNumberFormat="1" applyFont="1" applyFill="1" applyBorder="1" applyAlignment="1">
      <alignment horizontal="center" vertical="top"/>
    </xf>
    <xf numFmtId="49" fontId="12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 wrapText="1"/>
    </xf>
    <xf numFmtId="172" fontId="12" fillId="0" borderId="12" xfId="0" applyNumberFormat="1" applyFont="1" applyFill="1" applyBorder="1" applyAlignment="1">
      <alignment horizontal="right" vertical="top"/>
    </xf>
    <xf numFmtId="0" fontId="101" fillId="0" borderId="12" xfId="0" applyFont="1" applyBorder="1" applyAlignment="1">
      <alignment vertical="top"/>
    </xf>
    <xf numFmtId="172" fontId="12" fillId="33" borderId="12" xfId="0" applyNumberFormat="1" applyFont="1" applyFill="1" applyBorder="1" applyAlignment="1">
      <alignment horizontal="center" vertical="top" wrapText="1"/>
    </xf>
    <xf numFmtId="49" fontId="104" fillId="0" borderId="18" xfId="0" applyNumberFormat="1" applyFont="1" applyBorder="1" applyAlignment="1">
      <alignment horizontal="center" wrapText="1"/>
    </xf>
    <xf numFmtId="0" fontId="104" fillId="0" borderId="18" xfId="0" applyFont="1" applyBorder="1" applyAlignment="1">
      <alignment horizontal="center" wrapText="1"/>
    </xf>
    <xf numFmtId="0" fontId="108" fillId="0" borderId="18" xfId="0" applyFont="1" applyBorder="1" applyAlignment="1">
      <alignment horizontal="center" wrapText="1"/>
    </xf>
    <xf numFmtId="0" fontId="104" fillId="0" borderId="12" xfId="0" applyFont="1" applyFill="1" applyBorder="1" applyAlignment="1">
      <alignment vertical="top" wrapText="1"/>
    </xf>
    <xf numFmtId="0" fontId="102" fillId="0" borderId="10" xfId="0" applyFont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center" vertical="top"/>
    </xf>
    <xf numFmtId="172" fontId="13" fillId="33" borderId="12" xfId="0" applyNumberFormat="1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vertical="top" wrapText="1"/>
    </xf>
    <xf numFmtId="172" fontId="14" fillId="33" borderId="19" xfId="0" applyNumberFormat="1" applyFont="1" applyFill="1" applyBorder="1" applyAlignment="1">
      <alignment horizontal="center" vertical="top" shrinkToFit="1"/>
    </xf>
    <xf numFmtId="172" fontId="8" fillId="33" borderId="19" xfId="0" applyNumberFormat="1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172" fontId="12" fillId="0" borderId="16" xfId="0" applyNumberFormat="1" applyFont="1" applyFill="1" applyBorder="1" applyAlignment="1">
      <alignment horizontal="right" vertical="top"/>
    </xf>
    <xf numFmtId="0" fontId="12" fillId="0" borderId="20" xfId="0" applyFont="1" applyFill="1" applyBorder="1" applyAlignment="1">
      <alignment horizontal="center" vertical="top" wrapText="1"/>
    </xf>
    <xf numFmtId="172" fontId="13" fillId="33" borderId="20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top" wrapText="1"/>
    </xf>
    <xf numFmtId="49" fontId="12" fillId="33" borderId="19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12" fillId="0" borderId="22" xfId="0" applyFont="1" applyFill="1" applyBorder="1" applyAlignment="1">
      <alignment horizontal="left" vertical="top" wrapText="1"/>
    </xf>
    <xf numFmtId="172" fontId="12" fillId="33" borderId="13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172" fontId="13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right" vertical="top"/>
    </xf>
    <xf numFmtId="174" fontId="105" fillId="0" borderId="10" xfId="0" applyNumberFormat="1" applyFont="1" applyBorder="1" applyAlignment="1">
      <alignment vertical="top"/>
    </xf>
    <xf numFmtId="0" fontId="105" fillId="0" borderId="10" xfId="0" applyFont="1" applyBorder="1" applyAlignment="1">
      <alignment vertical="top"/>
    </xf>
    <xf numFmtId="0" fontId="12" fillId="0" borderId="15" xfId="0" applyFont="1" applyFill="1" applyBorder="1" applyAlignment="1">
      <alignment horizontal="left" vertical="top" wrapText="1"/>
    </xf>
    <xf numFmtId="172" fontId="12" fillId="0" borderId="15" xfId="0" applyNumberFormat="1" applyFont="1" applyFill="1" applyBorder="1" applyAlignment="1">
      <alignment horizontal="right" vertical="top"/>
    </xf>
    <xf numFmtId="0" fontId="104" fillId="0" borderId="20" xfId="0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06" fillId="0" borderId="12" xfId="0" applyFont="1" applyBorder="1" applyAlignment="1">
      <alignment/>
    </xf>
    <xf numFmtId="172" fontId="105" fillId="0" borderId="12" xfId="0" applyNumberFormat="1" applyFont="1" applyBorder="1" applyAlignment="1">
      <alignment vertical="top"/>
    </xf>
    <xf numFmtId="0" fontId="104" fillId="0" borderId="10" xfId="0" applyFont="1" applyFill="1" applyBorder="1" applyAlignment="1">
      <alignment vertical="top" wrapText="1"/>
    </xf>
    <xf numFmtId="49" fontId="104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0" fontId="10" fillId="0" borderId="23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2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7" fillId="0" borderId="14" xfId="0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center" vertical="top"/>
    </xf>
    <xf numFmtId="49" fontId="25" fillId="0" borderId="14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3" fillId="33" borderId="15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2" fontId="23" fillId="0" borderId="0" xfId="58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109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vertical="center"/>
    </xf>
    <xf numFmtId="0" fontId="110" fillId="0" borderId="10" xfId="0" applyFont="1" applyBorder="1" applyAlignment="1">
      <alignment horizontal="right" vertical="center"/>
    </xf>
    <xf numFmtId="181" fontId="110" fillId="0" borderId="10" xfId="0" applyNumberFormat="1" applyFont="1" applyBorder="1" applyAlignment="1">
      <alignment vertical="center"/>
    </xf>
    <xf numFmtId="0" fontId="111" fillId="0" borderId="10" xfId="0" applyFont="1" applyBorder="1" applyAlignment="1">
      <alignment/>
    </xf>
    <xf numFmtId="172" fontId="3" fillId="0" borderId="27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2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11" fillId="0" borderId="10" xfId="0" applyFont="1" applyBorder="1" applyAlignment="1">
      <alignment/>
    </xf>
    <xf numFmtId="0" fontId="111" fillId="0" borderId="10" xfId="0" applyFont="1" applyBorder="1" applyAlignment="1">
      <alignment vertical="center"/>
    </xf>
    <xf numFmtId="181" fontId="111" fillId="0" borderId="10" xfId="0" applyNumberFormat="1" applyFont="1" applyBorder="1" applyAlignment="1">
      <alignment vertical="center"/>
    </xf>
    <xf numFmtId="0" fontId="111" fillId="0" borderId="10" xfId="0" applyFont="1" applyBorder="1" applyAlignment="1">
      <alignment vertical="center"/>
    </xf>
    <xf numFmtId="0" fontId="111" fillId="0" borderId="10" xfId="0" applyFont="1" applyFill="1" applyBorder="1" applyAlignment="1">
      <alignment/>
    </xf>
    <xf numFmtId="0" fontId="111" fillId="0" borderId="10" xfId="0" applyFont="1" applyFill="1" applyBorder="1" applyAlignment="1">
      <alignment vertical="center"/>
    </xf>
    <xf numFmtId="0" fontId="112" fillId="0" borderId="0" xfId="0" applyFont="1" applyAlignment="1">
      <alignment/>
    </xf>
    <xf numFmtId="181" fontId="85" fillId="0" borderId="0" xfId="0" applyNumberFormat="1" applyFont="1" applyAlignment="1">
      <alignment/>
    </xf>
    <xf numFmtId="0" fontId="30" fillId="0" borderId="10" xfId="0" applyFont="1" applyBorder="1" applyAlignment="1">
      <alignment/>
    </xf>
    <xf numFmtId="0" fontId="3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3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/>
    </xf>
    <xf numFmtId="181" fontId="6" fillId="33" borderId="10" xfId="0" applyNumberFormat="1" applyFont="1" applyFill="1" applyBorder="1" applyAlignment="1">
      <alignment vertical="center"/>
    </xf>
    <xf numFmtId="0" fontId="25" fillId="34" borderId="10" xfId="0" applyFont="1" applyFill="1" applyBorder="1" applyAlignment="1">
      <alignment/>
    </xf>
    <xf numFmtId="0" fontId="32" fillId="33" borderId="10" xfId="0" applyNumberFormat="1" applyFont="1" applyFill="1" applyBorder="1" applyAlignment="1">
      <alignment vertical="center" wrapText="1"/>
    </xf>
    <xf numFmtId="0" fontId="32" fillId="33" borderId="10" xfId="0" applyNumberFormat="1" applyFont="1" applyFill="1" applyBorder="1" applyAlignment="1">
      <alignment wrapText="1"/>
    </xf>
    <xf numFmtId="0" fontId="32" fillId="33" borderId="10" xfId="0" applyFont="1" applyFill="1" applyBorder="1" applyAlignment="1">
      <alignment wrapText="1"/>
    </xf>
    <xf numFmtId="0" fontId="32" fillId="34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25" fillId="0" borderId="10" xfId="0" applyFont="1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172" fontId="23" fillId="0" borderId="14" xfId="0" applyNumberFormat="1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98" fillId="0" borderId="10" xfId="0" applyFont="1" applyBorder="1" applyAlignment="1">
      <alignment vertical="top" wrapText="1"/>
    </xf>
    <xf numFmtId="0" fontId="98" fillId="0" borderId="10" xfId="0" applyFont="1" applyBorder="1" applyAlignment="1">
      <alignment horizontal="center" wrapText="1"/>
    </xf>
    <xf numFmtId="181" fontId="111" fillId="0" borderId="10" xfId="0" applyNumberFormat="1" applyFont="1" applyBorder="1" applyAlignment="1">
      <alignment/>
    </xf>
    <xf numFmtId="49" fontId="0" fillId="0" borderId="29" xfId="0" applyNumberFormat="1" applyBorder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center"/>
    </xf>
    <xf numFmtId="0" fontId="36" fillId="0" borderId="29" xfId="0" applyFont="1" applyBorder="1" applyAlignment="1">
      <alignment horizontal="center" vertical="center"/>
    </xf>
    <xf numFmtId="181" fontId="34" fillId="0" borderId="29" xfId="0" applyNumberFormat="1" applyFont="1" applyBorder="1" applyAlignment="1">
      <alignment horizontal="center" vertical="center" wrapText="1"/>
    </xf>
    <xf numFmtId="174" fontId="34" fillId="0" borderId="29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34" fillId="0" borderId="29" xfId="0" applyFont="1" applyBorder="1" applyAlignment="1">
      <alignment horizontal="justify" vertical="center" wrapText="1"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37" fillId="35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Fill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81" fontId="2" fillId="33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94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0" fontId="20" fillId="0" borderId="12" xfId="0" applyFont="1" applyFill="1" applyBorder="1" applyAlignment="1">
      <alignment/>
    </xf>
    <xf numFmtId="0" fontId="94" fillId="0" borderId="12" xfId="0" applyFont="1" applyBorder="1" applyAlignment="1">
      <alignment horizontal="justify" vertical="center" wrapText="1"/>
    </xf>
    <xf numFmtId="181" fontId="2" fillId="33" borderId="12" xfId="0" applyNumberFormat="1" applyFont="1" applyFill="1" applyBorder="1" applyAlignment="1">
      <alignment horizontal="center"/>
    </xf>
    <xf numFmtId="181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111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111" fillId="33" borderId="10" xfId="0" applyFont="1" applyFill="1" applyBorder="1" applyAlignment="1">
      <alignment vertical="top" wrapText="1"/>
    </xf>
    <xf numFmtId="0" fontId="111" fillId="33" borderId="10" xfId="0" applyFont="1" applyFill="1" applyBorder="1" applyAlignment="1">
      <alignment horizontal="left" vertical="top" wrapText="1"/>
    </xf>
    <xf numFmtId="0" fontId="111" fillId="33" borderId="10" xfId="0" applyFont="1" applyFill="1" applyBorder="1" applyAlignment="1">
      <alignment horizontal="center" vertical="center" wrapText="1"/>
    </xf>
    <xf numFmtId="172" fontId="3" fillId="10" borderId="10" xfId="0" applyNumberFormat="1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3" fillId="10" borderId="10" xfId="0" applyNumberFormat="1" applyFont="1" applyFill="1" applyBorder="1" applyAlignment="1">
      <alignment horizontal="left" vertical="center" wrapText="1"/>
    </xf>
    <xf numFmtId="2" fontId="3" fillId="10" borderId="10" xfId="0" applyNumberFormat="1" applyFont="1" applyFill="1" applyBorder="1" applyAlignment="1">
      <alignment horizontal="center" vertical="center"/>
    </xf>
    <xf numFmtId="180" fontId="3" fillId="37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10" borderId="10" xfId="0" applyNumberFormat="1" applyFont="1" applyFill="1" applyBorder="1" applyAlignment="1">
      <alignment horizontal="center" vertical="center"/>
    </xf>
    <xf numFmtId="172" fontId="3" fillId="10" borderId="10" xfId="0" applyNumberFormat="1" applyFont="1" applyFill="1" applyBorder="1" applyAlignment="1">
      <alignment horizontal="left" vertical="top" wrapText="1"/>
    </xf>
    <xf numFmtId="172" fontId="3" fillId="37" borderId="10" xfId="0" applyNumberFormat="1" applyFont="1" applyFill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174" fontId="111" fillId="0" borderId="10" xfId="0" applyNumberFormat="1" applyFont="1" applyBorder="1" applyAlignment="1">
      <alignment horizontal="center" vertical="center"/>
    </xf>
    <xf numFmtId="181" fontId="111" fillId="0" borderId="10" xfId="0" applyNumberFormat="1" applyFont="1" applyBorder="1" applyAlignment="1">
      <alignment horizontal="center" vertical="center"/>
    </xf>
    <xf numFmtId="0" fontId="98" fillId="36" borderId="1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35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 wrapText="1"/>
    </xf>
    <xf numFmtId="0" fontId="42" fillId="35" borderId="10" xfId="0" applyNumberFormat="1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NumberFormat="1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/>
    </xf>
    <xf numFmtId="0" fontId="42" fillId="0" borderId="14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100" fillId="0" borderId="0" xfId="0" applyFont="1" applyAlignment="1">
      <alignment horizontal="justify" vertical="center"/>
    </xf>
    <xf numFmtId="0" fontId="43" fillId="0" borderId="13" xfId="0" applyFont="1" applyFill="1" applyBorder="1" applyAlignment="1">
      <alignment horizontal="justify" vertical="center" wrapText="1"/>
    </xf>
    <xf numFmtId="2" fontId="6" fillId="0" borderId="10" xfId="0" applyNumberFormat="1" applyFont="1" applyBorder="1" applyAlignment="1">
      <alignment/>
    </xf>
    <xf numFmtId="0" fontId="114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172" fontId="3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181" fontId="110" fillId="0" borderId="30" xfId="0" applyNumberFormat="1" applyFont="1" applyBorder="1" applyAlignment="1">
      <alignment vertical="center"/>
    </xf>
    <xf numFmtId="172" fontId="3" fillId="36" borderId="0" xfId="0" applyNumberFormat="1" applyFont="1" applyFill="1" applyBorder="1" applyAlignment="1">
      <alignment horizontal="center" vertical="center"/>
    </xf>
    <xf numFmtId="0" fontId="111" fillId="0" borderId="0" xfId="0" applyFont="1" applyBorder="1" applyAlignment="1">
      <alignment/>
    </xf>
    <xf numFmtId="180" fontId="3" fillId="0" borderId="12" xfId="0" applyNumberFormat="1" applyFont="1" applyFill="1" applyBorder="1" applyAlignment="1">
      <alignment horizontal="center"/>
    </xf>
    <xf numFmtId="181" fontId="111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top"/>
    </xf>
    <xf numFmtId="0" fontId="100" fillId="0" borderId="10" xfId="0" applyFont="1" applyBorder="1" applyAlignment="1">
      <alignment/>
    </xf>
    <xf numFmtId="0" fontId="115" fillId="0" borderId="10" xfId="0" applyFont="1" applyBorder="1" applyAlignment="1">
      <alignment horizontal="justify" vertical="center"/>
    </xf>
    <xf numFmtId="0" fontId="100" fillId="0" borderId="10" xfId="0" applyFont="1" applyBorder="1" applyAlignment="1">
      <alignment wrapText="1"/>
    </xf>
    <xf numFmtId="0" fontId="100" fillId="36" borderId="10" xfId="0" applyFont="1" applyFill="1" applyBorder="1" applyAlignment="1">
      <alignment/>
    </xf>
    <xf numFmtId="0" fontId="42" fillId="0" borderId="13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/>
    </xf>
    <xf numFmtId="0" fontId="25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100" fillId="0" borderId="10" xfId="0" applyFont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 wrapText="1"/>
    </xf>
    <xf numFmtId="49" fontId="24" fillId="0" borderId="15" xfId="0" applyNumberFormat="1" applyFont="1" applyFill="1" applyBorder="1" applyAlignment="1">
      <alignment horizontal="justify" vertical="center"/>
    </xf>
    <xf numFmtId="49" fontId="26" fillId="0" borderId="19" xfId="0" applyNumberFormat="1" applyFont="1" applyFill="1" applyBorder="1" applyAlignment="1">
      <alignment horizontal="center" vertical="top"/>
    </xf>
    <xf numFmtId="49" fontId="25" fillId="0" borderId="13" xfId="0" applyNumberFormat="1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justify" vertical="center"/>
    </xf>
    <xf numFmtId="49" fontId="23" fillId="35" borderId="10" xfId="0" applyNumberFormat="1" applyFont="1" applyFill="1" applyBorder="1" applyAlignment="1">
      <alignment horizontal="justify" vertical="center"/>
    </xf>
    <xf numFmtId="0" fontId="42" fillId="0" borderId="10" xfId="0" applyFont="1" applyFill="1" applyBorder="1" applyAlignment="1">
      <alignment horizontal="justify" vertical="distributed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left" vertical="distributed" wrapText="1"/>
    </xf>
    <xf numFmtId="0" fontId="24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justify" vertical="distributed" wrapText="1"/>
    </xf>
    <xf numFmtId="0" fontId="42" fillId="0" borderId="10" xfId="0" applyFont="1" applyBorder="1" applyAlignment="1">
      <alignment horizontal="justify" vertical="center"/>
    </xf>
    <xf numFmtId="0" fontId="2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/>
    </xf>
    <xf numFmtId="0" fontId="45" fillId="0" borderId="10" xfId="0" applyFont="1" applyBorder="1" applyAlignment="1">
      <alignment horizontal="justify" vertical="center"/>
    </xf>
    <xf numFmtId="0" fontId="25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 vertical="center" wrapText="1"/>
    </xf>
    <xf numFmtId="49" fontId="0" fillId="0" borderId="31" xfId="0" applyNumberFormat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justify" vertical="center" wrapText="1"/>
    </xf>
    <xf numFmtId="0" fontId="19" fillId="0" borderId="31" xfId="0" applyFont="1" applyBorder="1" applyAlignment="1">
      <alignment horizontal="center"/>
    </xf>
    <xf numFmtId="0" fontId="36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181" fontId="19" fillId="0" borderId="31" xfId="0" applyNumberFormat="1" applyFont="1" applyBorder="1" applyAlignment="1">
      <alignment horizontal="center" vertical="center" wrapText="1"/>
    </xf>
    <xf numFmtId="174" fontId="19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ill="1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35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justify" vertical="center" wrapText="1"/>
    </xf>
    <xf numFmtId="0" fontId="19" fillId="0" borderId="33" xfId="0" applyFont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72" fontId="23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vertical="center"/>
    </xf>
    <xf numFmtId="181" fontId="6" fillId="33" borderId="19" xfId="0" applyNumberFormat="1" applyFont="1" applyFill="1" applyBorder="1" applyAlignment="1">
      <alignment vertical="center"/>
    </xf>
    <xf numFmtId="172" fontId="3" fillId="36" borderId="19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0" fontId="46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 vertical="top" wrapText="1"/>
    </xf>
    <xf numFmtId="0" fontId="16" fillId="0" borderId="35" xfId="0" applyFont="1" applyFill="1" applyBorder="1" applyAlignment="1">
      <alignment horizontal="left" vertical="top" wrapText="1"/>
    </xf>
    <xf numFmtId="49" fontId="12" fillId="33" borderId="19" xfId="0" applyNumberFormat="1" applyFont="1" applyFill="1" applyBorder="1" applyAlignment="1">
      <alignment horizontal="center" vertical="top"/>
    </xf>
    <xf numFmtId="49" fontId="12" fillId="33" borderId="12" xfId="0" applyNumberFormat="1" applyFont="1" applyFill="1" applyBorder="1" applyAlignment="1">
      <alignment horizontal="center" vertical="top"/>
    </xf>
    <xf numFmtId="0" fontId="73" fillId="0" borderId="10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left" vertical="top" wrapText="1"/>
    </xf>
    <xf numFmtId="0" fontId="0" fillId="0" borderId="34" xfId="0" applyBorder="1" applyAlignment="1">
      <alignment vertical="top"/>
    </xf>
    <xf numFmtId="0" fontId="0" fillId="0" borderId="37" xfId="0" applyBorder="1" applyAlignment="1">
      <alignment vertical="top"/>
    </xf>
    <xf numFmtId="0" fontId="10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49" fontId="13" fillId="33" borderId="19" xfId="0" applyNumberFormat="1" applyFont="1" applyFill="1" applyBorder="1" applyAlignment="1">
      <alignment horizontal="center" vertical="top"/>
    </xf>
    <xf numFmtId="49" fontId="13" fillId="33" borderId="12" xfId="0" applyNumberFormat="1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left" vertical="center" wrapText="1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/>
    </xf>
    <xf numFmtId="0" fontId="116" fillId="0" borderId="0" xfId="0" applyFont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26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49" fontId="98" fillId="0" borderId="19" xfId="0" applyNumberFormat="1" applyFont="1" applyBorder="1" applyAlignment="1">
      <alignment horizontal="center" wrapText="1"/>
    </xf>
    <xf numFmtId="49" fontId="98" fillId="0" borderId="12" xfId="0" applyNumberFormat="1" applyFont="1" applyBorder="1" applyAlignment="1">
      <alignment horizontal="center" wrapText="1"/>
    </xf>
    <xf numFmtId="0" fontId="98" fillId="0" borderId="19" xfId="0" applyFont="1" applyBorder="1" applyAlignment="1">
      <alignment horizontal="center" wrapText="1"/>
    </xf>
    <xf numFmtId="0" fontId="98" fillId="0" borderId="12" xfId="0" applyFont="1" applyBorder="1" applyAlignment="1">
      <alignment horizontal="center" wrapText="1"/>
    </xf>
    <xf numFmtId="0" fontId="110" fillId="0" borderId="19" xfId="0" applyFont="1" applyBorder="1" applyAlignment="1">
      <alignment horizontal="center" wrapText="1"/>
    </xf>
    <xf numFmtId="0" fontId="110" fillId="0" borderId="12" xfId="0" applyFont="1" applyBorder="1" applyAlignment="1">
      <alignment horizontal="center" wrapText="1"/>
    </xf>
    <xf numFmtId="0" fontId="110" fillId="0" borderId="19" xfId="0" applyFont="1" applyBorder="1" applyAlignment="1">
      <alignment wrapText="1"/>
    </xf>
    <xf numFmtId="0" fontId="110" fillId="0" borderId="12" xfId="0" applyFont="1" applyBorder="1" applyAlignment="1">
      <alignment wrapText="1"/>
    </xf>
    <xf numFmtId="0" fontId="22" fillId="0" borderId="3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27" xfId="0" applyFont="1" applyBorder="1" applyAlignment="1">
      <alignment vertical="center"/>
    </xf>
    <xf numFmtId="0" fontId="0" fillId="0" borderId="30" xfId="0" applyBorder="1" applyAlignment="1">
      <alignment/>
    </xf>
    <xf numFmtId="0" fontId="26" fillId="0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9" fillId="0" borderId="0" xfId="0" applyFont="1" applyAlignment="1">
      <alignment horizontal="left" wrapText="1"/>
    </xf>
    <xf numFmtId="0" fontId="11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228600</xdr:rowOff>
    </xdr:from>
    <xdr:to>
      <xdr:col>14</xdr:col>
      <xdr:colOff>219075</xdr:colOff>
      <xdr:row>6</xdr:row>
      <xdr:rowOff>257175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2800350"/>
          <a:ext cx="1381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50" zoomScaleNormal="50" workbookViewId="0" topLeftCell="A4">
      <selection activeCell="O8" sqref="O8:P8"/>
    </sheetView>
  </sheetViews>
  <sheetFormatPr defaultColWidth="9.140625" defaultRowHeight="15"/>
  <cols>
    <col min="1" max="1" width="4.421875" style="0" customWidth="1"/>
    <col min="2" max="2" width="3.28125" style="0" customWidth="1"/>
    <col min="3" max="3" width="5.8515625" style="0" customWidth="1"/>
    <col min="4" max="4" width="5.00390625" style="0" customWidth="1"/>
    <col min="5" max="5" width="53.140625" style="0" customWidth="1"/>
    <col min="6" max="6" width="35.7109375" style="0" customWidth="1"/>
    <col min="7" max="7" width="8.140625" style="0" customWidth="1"/>
    <col min="8" max="8" width="4.8515625" style="0" customWidth="1"/>
    <col min="9" max="9" width="5.421875" style="0" customWidth="1"/>
    <col min="10" max="10" width="23.00390625" style="18" customWidth="1"/>
    <col min="11" max="11" width="8.28125" style="0" customWidth="1"/>
    <col min="12" max="12" width="20.140625" style="18" customWidth="1"/>
    <col min="13" max="13" width="19.421875" style="0" customWidth="1"/>
    <col min="14" max="14" width="17.421875" style="0" customWidth="1"/>
    <col min="15" max="15" width="22.8515625" style="0" customWidth="1"/>
    <col min="16" max="16" width="23.421875" style="0" customWidth="1"/>
    <col min="17" max="17" width="14.00390625" style="0" customWidth="1"/>
  </cols>
  <sheetData>
    <row r="1" spans="1:32" ht="18">
      <c r="A1" s="463"/>
      <c r="B1" s="463"/>
      <c r="C1" s="463"/>
      <c r="D1" s="463"/>
      <c r="E1" s="463"/>
      <c r="F1" s="463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1"/>
    </row>
    <row r="2" spans="1:256" ht="70.5" customHeight="1">
      <c r="A2" s="558"/>
      <c r="B2" s="558"/>
      <c r="C2" s="558"/>
      <c r="D2" s="558"/>
      <c r="E2" s="558"/>
      <c r="F2" s="558"/>
      <c r="G2" s="461"/>
      <c r="H2" s="461"/>
      <c r="I2" s="461"/>
      <c r="J2" s="461"/>
      <c r="K2" s="461"/>
      <c r="L2" s="461"/>
      <c r="M2" s="461"/>
      <c r="N2" s="463" t="s">
        <v>621</v>
      </c>
      <c r="O2" s="463"/>
      <c r="P2" s="463"/>
      <c r="Q2" s="558"/>
      <c r="R2" s="558"/>
      <c r="S2" s="558"/>
      <c r="T2" s="558"/>
      <c r="U2" s="558"/>
      <c r="V2" s="558"/>
      <c r="W2" s="461"/>
      <c r="X2" s="461"/>
      <c r="Y2" s="461"/>
      <c r="Z2" s="461"/>
      <c r="AA2" s="461"/>
      <c r="AB2" s="461"/>
      <c r="AC2" s="461"/>
      <c r="AD2" s="463" t="s">
        <v>621</v>
      </c>
      <c r="AE2" s="463"/>
      <c r="AF2" s="463"/>
      <c r="AG2" s="558"/>
      <c r="AH2" s="558"/>
      <c r="AI2" s="558"/>
      <c r="AJ2" s="558"/>
      <c r="AK2" s="558"/>
      <c r="AL2" s="558"/>
      <c r="AM2" s="461"/>
      <c r="AN2" s="461"/>
      <c r="AO2" s="461"/>
      <c r="AP2" s="461"/>
      <c r="AQ2" s="461"/>
      <c r="AR2" s="461"/>
      <c r="AS2" s="461"/>
      <c r="AT2" s="463" t="s">
        <v>621</v>
      </c>
      <c r="AU2" s="463"/>
      <c r="AV2" s="463"/>
      <c r="AW2" s="558"/>
      <c r="AX2" s="558"/>
      <c r="AY2" s="558"/>
      <c r="AZ2" s="558"/>
      <c r="BA2" s="558"/>
      <c r="BB2" s="558"/>
      <c r="BC2" s="461"/>
      <c r="BD2" s="461"/>
      <c r="BE2" s="461"/>
      <c r="BF2" s="461"/>
      <c r="BG2" s="461"/>
      <c r="BH2" s="461"/>
      <c r="BI2" s="461"/>
      <c r="BJ2" s="463" t="s">
        <v>621</v>
      </c>
      <c r="BK2" s="463"/>
      <c r="BL2" s="463"/>
      <c r="BM2" s="558"/>
      <c r="BN2" s="558"/>
      <c r="BO2" s="558"/>
      <c r="BP2" s="558"/>
      <c r="BQ2" s="558"/>
      <c r="BR2" s="558"/>
      <c r="BS2" s="461"/>
      <c r="BT2" s="461"/>
      <c r="BU2" s="461"/>
      <c r="BV2" s="461"/>
      <c r="BW2" s="461"/>
      <c r="BX2" s="461"/>
      <c r="BY2" s="461"/>
      <c r="BZ2" s="463" t="s">
        <v>621</v>
      </c>
      <c r="CA2" s="463"/>
      <c r="CB2" s="463"/>
      <c r="CC2" s="558"/>
      <c r="CD2" s="558"/>
      <c r="CE2" s="558"/>
      <c r="CF2" s="558"/>
      <c r="CG2" s="558"/>
      <c r="CH2" s="558"/>
      <c r="CI2" s="461"/>
      <c r="CJ2" s="461"/>
      <c r="CK2" s="461"/>
      <c r="CL2" s="461"/>
      <c r="CM2" s="461"/>
      <c r="CN2" s="461"/>
      <c r="CO2" s="461"/>
      <c r="CP2" s="463" t="s">
        <v>621</v>
      </c>
      <c r="CQ2" s="463"/>
      <c r="CR2" s="463"/>
      <c r="CS2" s="558"/>
      <c r="CT2" s="558"/>
      <c r="CU2" s="558"/>
      <c r="CV2" s="558"/>
      <c r="CW2" s="558"/>
      <c r="CX2" s="558"/>
      <c r="CY2" s="461"/>
      <c r="CZ2" s="461"/>
      <c r="DA2" s="461"/>
      <c r="DB2" s="461"/>
      <c r="DC2" s="461"/>
      <c r="DD2" s="461"/>
      <c r="DE2" s="461"/>
      <c r="DF2" s="463" t="s">
        <v>621</v>
      </c>
      <c r="DG2" s="463"/>
      <c r="DH2" s="463"/>
      <c r="DI2" s="558"/>
      <c r="DJ2" s="558"/>
      <c r="DK2" s="558"/>
      <c r="DL2" s="558"/>
      <c r="DM2" s="558"/>
      <c r="DN2" s="558"/>
      <c r="DO2" s="461"/>
      <c r="DP2" s="461"/>
      <c r="DQ2" s="461"/>
      <c r="DR2" s="461"/>
      <c r="DS2" s="461"/>
      <c r="DT2" s="461"/>
      <c r="DU2" s="461"/>
      <c r="DV2" s="463" t="s">
        <v>621</v>
      </c>
      <c r="DW2" s="463"/>
      <c r="DX2" s="463"/>
      <c r="DY2" s="558"/>
      <c r="DZ2" s="558"/>
      <c r="EA2" s="558"/>
      <c r="EB2" s="558"/>
      <c r="EC2" s="558"/>
      <c r="ED2" s="558"/>
      <c r="EE2" s="461"/>
      <c r="EF2" s="461"/>
      <c r="EG2" s="461"/>
      <c r="EH2" s="461"/>
      <c r="EI2" s="461"/>
      <c r="EJ2" s="461"/>
      <c r="EK2" s="461"/>
      <c r="EL2" s="463" t="s">
        <v>621</v>
      </c>
      <c r="EM2" s="463"/>
      <c r="EN2" s="463"/>
      <c r="EO2" s="558"/>
      <c r="EP2" s="558"/>
      <c r="EQ2" s="558"/>
      <c r="ER2" s="558"/>
      <c r="ES2" s="558"/>
      <c r="ET2" s="558"/>
      <c r="EU2" s="461"/>
      <c r="EV2" s="461"/>
      <c r="EW2" s="461"/>
      <c r="EX2" s="461"/>
      <c r="EY2" s="461"/>
      <c r="EZ2" s="461"/>
      <c r="FA2" s="461"/>
      <c r="FB2" s="463" t="s">
        <v>621</v>
      </c>
      <c r="FC2" s="463"/>
      <c r="FD2" s="463"/>
      <c r="FE2" s="558"/>
      <c r="FF2" s="558"/>
      <c r="FG2" s="558"/>
      <c r="FH2" s="558"/>
      <c r="FI2" s="558"/>
      <c r="FJ2" s="558"/>
      <c r="FK2" s="461"/>
      <c r="FL2" s="461"/>
      <c r="FM2" s="461"/>
      <c r="FN2" s="461"/>
      <c r="FO2" s="461"/>
      <c r="FP2" s="461"/>
      <c r="FQ2" s="461"/>
      <c r="FR2" s="463" t="s">
        <v>621</v>
      </c>
      <c r="FS2" s="463"/>
      <c r="FT2" s="463"/>
      <c r="FU2" s="558"/>
      <c r="FV2" s="558"/>
      <c r="FW2" s="558"/>
      <c r="FX2" s="558"/>
      <c r="FY2" s="558"/>
      <c r="FZ2" s="558"/>
      <c r="GA2" s="461"/>
      <c r="GB2" s="461"/>
      <c r="GC2" s="461"/>
      <c r="GD2" s="461"/>
      <c r="GE2" s="461"/>
      <c r="GF2" s="461"/>
      <c r="GG2" s="461"/>
      <c r="GH2" s="463" t="s">
        <v>621</v>
      </c>
      <c r="GI2" s="463"/>
      <c r="GJ2" s="463"/>
      <c r="GK2" s="558"/>
      <c r="GL2" s="558"/>
      <c r="GM2" s="558"/>
      <c r="GN2" s="558"/>
      <c r="GO2" s="558"/>
      <c r="GP2" s="558"/>
      <c r="GQ2" s="461"/>
      <c r="GR2" s="461"/>
      <c r="GS2" s="461"/>
      <c r="GT2" s="461"/>
      <c r="GU2" s="461"/>
      <c r="GV2" s="461"/>
      <c r="GW2" s="461"/>
      <c r="GX2" s="463" t="s">
        <v>621</v>
      </c>
      <c r="GY2" s="463"/>
      <c r="GZ2" s="463"/>
      <c r="HA2" s="558"/>
      <c r="HB2" s="558"/>
      <c r="HC2" s="558"/>
      <c r="HD2" s="558"/>
      <c r="HE2" s="558"/>
      <c r="HF2" s="558"/>
      <c r="HG2" s="461"/>
      <c r="HH2" s="461"/>
      <c r="HI2" s="461"/>
      <c r="HJ2" s="461"/>
      <c r="HK2" s="461"/>
      <c r="HL2" s="461"/>
      <c r="HM2" s="461"/>
      <c r="HN2" s="463" t="s">
        <v>621</v>
      </c>
      <c r="HO2" s="463"/>
      <c r="HP2" s="463"/>
      <c r="HQ2" s="558"/>
      <c r="HR2" s="558"/>
      <c r="HS2" s="558"/>
      <c r="HT2" s="558"/>
      <c r="HU2" s="558"/>
      <c r="HV2" s="558"/>
      <c r="HW2" s="461"/>
      <c r="HX2" s="461"/>
      <c r="HY2" s="461"/>
      <c r="HZ2" s="461"/>
      <c r="IA2" s="461"/>
      <c r="IB2" s="461"/>
      <c r="IC2" s="461"/>
      <c r="ID2" s="463" t="s">
        <v>621</v>
      </c>
      <c r="IE2" s="463"/>
      <c r="IF2" s="463"/>
      <c r="IG2" s="558"/>
      <c r="IH2" s="558"/>
      <c r="II2" s="558"/>
      <c r="IJ2" s="558"/>
      <c r="IK2" s="558"/>
      <c r="IL2" s="558"/>
      <c r="IM2" s="461"/>
      <c r="IN2" s="461"/>
      <c r="IO2" s="461"/>
      <c r="IP2" s="461"/>
      <c r="IQ2" s="461"/>
      <c r="IR2" s="461"/>
      <c r="IS2" s="461"/>
      <c r="IT2" s="463" t="s">
        <v>621</v>
      </c>
      <c r="IU2" s="463"/>
      <c r="IV2" s="463"/>
    </row>
    <row r="3" spans="1:256" ht="14.25" customHeight="1" hidden="1">
      <c r="A3" s="463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3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3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3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3"/>
      <c r="BN3" s="464"/>
      <c r="BO3" s="464"/>
      <c r="BP3" s="464"/>
      <c r="BQ3" s="464"/>
      <c r="BR3" s="464"/>
      <c r="BS3" s="464"/>
      <c r="BT3" s="464"/>
      <c r="BU3" s="464"/>
      <c r="BV3" s="464"/>
      <c r="BW3" s="464"/>
      <c r="BX3" s="464"/>
      <c r="BY3" s="464"/>
      <c r="BZ3" s="464"/>
      <c r="CA3" s="464"/>
      <c r="CB3" s="464"/>
      <c r="CC3" s="463"/>
      <c r="CD3" s="464"/>
      <c r="CE3" s="464"/>
      <c r="CF3" s="464"/>
      <c r="CG3" s="464"/>
      <c r="CH3" s="464"/>
      <c r="CI3" s="464"/>
      <c r="CJ3" s="464"/>
      <c r="CK3" s="464"/>
      <c r="CL3" s="464"/>
      <c r="CM3" s="464"/>
      <c r="CN3" s="464"/>
      <c r="CO3" s="464"/>
      <c r="CP3" s="464"/>
      <c r="CQ3" s="464"/>
      <c r="CR3" s="464"/>
      <c r="CS3" s="463"/>
      <c r="CT3" s="464"/>
      <c r="CU3" s="464"/>
      <c r="CV3" s="464"/>
      <c r="CW3" s="464"/>
      <c r="CX3" s="464"/>
      <c r="CY3" s="464"/>
      <c r="CZ3" s="464"/>
      <c r="DA3" s="464"/>
      <c r="DB3" s="464"/>
      <c r="DC3" s="464"/>
      <c r="DD3" s="464"/>
      <c r="DE3" s="464"/>
      <c r="DF3" s="464"/>
      <c r="DG3" s="464"/>
      <c r="DH3" s="464"/>
      <c r="DI3" s="463"/>
      <c r="DJ3" s="464"/>
      <c r="DK3" s="464"/>
      <c r="DL3" s="464"/>
      <c r="DM3" s="464"/>
      <c r="DN3" s="464"/>
      <c r="DO3" s="464"/>
      <c r="DP3" s="464"/>
      <c r="DQ3" s="464"/>
      <c r="DR3" s="464"/>
      <c r="DS3" s="464"/>
      <c r="DT3" s="464"/>
      <c r="DU3" s="464"/>
      <c r="DV3" s="464"/>
      <c r="DW3" s="464"/>
      <c r="DX3" s="464"/>
      <c r="DY3" s="463"/>
      <c r="DZ3" s="464"/>
      <c r="EA3" s="464"/>
      <c r="EB3" s="464"/>
      <c r="EC3" s="464"/>
      <c r="ED3" s="464"/>
      <c r="EE3" s="464"/>
      <c r="EF3" s="464"/>
      <c r="EG3" s="464"/>
      <c r="EH3" s="464"/>
      <c r="EI3" s="464"/>
      <c r="EJ3" s="464"/>
      <c r="EK3" s="464"/>
      <c r="EL3" s="464"/>
      <c r="EM3" s="464"/>
      <c r="EN3" s="464"/>
      <c r="EO3" s="463"/>
      <c r="EP3" s="464"/>
      <c r="EQ3" s="464"/>
      <c r="ER3" s="464"/>
      <c r="ES3" s="464"/>
      <c r="ET3" s="464"/>
      <c r="EU3" s="464"/>
      <c r="EV3" s="464"/>
      <c r="EW3" s="464"/>
      <c r="EX3" s="464"/>
      <c r="EY3" s="464"/>
      <c r="EZ3" s="464"/>
      <c r="FA3" s="464"/>
      <c r="FB3" s="464"/>
      <c r="FC3" s="464"/>
      <c r="FD3" s="464"/>
      <c r="FE3" s="463"/>
      <c r="FF3" s="464"/>
      <c r="FG3" s="464"/>
      <c r="FH3" s="464"/>
      <c r="FI3" s="464"/>
      <c r="FJ3" s="464"/>
      <c r="FK3" s="464"/>
      <c r="FL3" s="464"/>
      <c r="FM3" s="464"/>
      <c r="FN3" s="464"/>
      <c r="FO3" s="464"/>
      <c r="FP3" s="464"/>
      <c r="FQ3" s="464"/>
      <c r="FR3" s="464"/>
      <c r="FS3" s="464"/>
      <c r="FT3" s="464"/>
      <c r="FU3" s="463"/>
      <c r="FV3" s="464"/>
      <c r="FW3" s="464"/>
      <c r="FX3" s="464"/>
      <c r="FY3" s="464"/>
      <c r="FZ3" s="464"/>
      <c r="GA3" s="464"/>
      <c r="GB3" s="464"/>
      <c r="GC3" s="464"/>
      <c r="GD3" s="464"/>
      <c r="GE3" s="464"/>
      <c r="GF3" s="464"/>
      <c r="GG3" s="464"/>
      <c r="GH3" s="464"/>
      <c r="GI3" s="464"/>
      <c r="GJ3" s="464"/>
      <c r="GK3" s="463"/>
      <c r="GL3" s="464"/>
      <c r="GM3" s="464"/>
      <c r="GN3" s="464"/>
      <c r="GO3" s="464"/>
      <c r="GP3" s="464"/>
      <c r="GQ3" s="464"/>
      <c r="GR3" s="464"/>
      <c r="GS3" s="464"/>
      <c r="GT3" s="464"/>
      <c r="GU3" s="464"/>
      <c r="GV3" s="464"/>
      <c r="GW3" s="464"/>
      <c r="GX3" s="464"/>
      <c r="GY3" s="464"/>
      <c r="GZ3" s="464"/>
      <c r="HA3" s="463"/>
      <c r="HB3" s="464"/>
      <c r="HC3" s="464"/>
      <c r="HD3" s="464"/>
      <c r="HE3" s="464"/>
      <c r="HF3" s="464"/>
      <c r="HG3" s="464"/>
      <c r="HH3" s="464"/>
      <c r="HI3" s="464"/>
      <c r="HJ3" s="464"/>
      <c r="HK3" s="464"/>
      <c r="HL3" s="464"/>
      <c r="HM3" s="464"/>
      <c r="HN3" s="464"/>
      <c r="HO3" s="464"/>
      <c r="HP3" s="464"/>
      <c r="HQ3" s="463"/>
      <c r="HR3" s="464"/>
      <c r="HS3" s="464"/>
      <c r="HT3" s="464"/>
      <c r="HU3" s="464"/>
      <c r="HV3" s="464"/>
      <c r="HW3" s="464"/>
      <c r="HX3" s="464"/>
      <c r="HY3" s="464"/>
      <c r="HZ3" s="464"/>
      <c r="IA3" s="464"/>
      <c r="IB3" s="464"/>
      <c r="IC3" s="464"/>
      <c r="ID3" s="464"/>
      <c r="IE3" s="464"/>
      <c r="IF3" s="464"/>
      <c r="IG3" s="463"/>
      <c r="IH3" s="464"/>
      <c r="II3" s="464"/>
      <c r="IJ3" s="464"/>
      <c r="IK3" s="464"/>
      <c r="IL3" s="464"/>
      <c r="IM3" s="464"/>
      <c r="IN3" s="464"/>
      <c r="IO3" s="464"/>
      <c r="IP3" s="464"/>
      <c r="IQ3" s="464"/>
      <c r="IR3" s="464"/>
      <c r="IS3" s="464"/>
      <c r="IT3" s="464"/>
      <c r="IU3" s="464"/>
      <c r="IV3" s="464"/>
    </row>
    <row r="4" spans="1:256" ht="57" customHeight="1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  <c r="AY4" s="464"/>
      <c r="AZ4" s="464"/>
      <c r="BA4" s="464"/>
      <c r="BB4" s="464"/>
      <c r="BC4" s="464"/>
      <c r="BD4" s="464"/>
      <c r="BE4" s="464"/>
      <c r="BF4" s="464"/>
      <c r="BG4" s="464"/>
      <c r="BH4" s="464"/>
      <c r="BI4" s="464"/>
      <c r="BJ4" s="464"/>
      <c r="BK4" s="464"/>
      <c r="BL4" s="464"/>
      <c r="BM4" s="464"/>
      <c r="BN4" s="464"/>
      <c r="BO4" s="464"/>
      <c r="BP4" s="464"/>
      <c r="BQ4" s="464"/>
      <c r="BR4" s="464"/>
      <c r="BS4" s="464"/>
      <c r="BT4" s="464"/>
      <c r="BU4" s="464"/>
      <c r="BV4" s="464"/>
      <c r="BW4" s="464"/>
      <c r="BX4" s="464"/>
      <c r="BY4" s="464"/>
      <c r="BZ4" s="464"/>
      <c r="CA4" s="464"/>
      <c r="CB4" s="464"/>
      <c r="CC4" s="464"/>
      <c r="CD4" s="464"/>
      <c r="CE4" s="464"/>
      <c r="CF4" s="464"/>
      <c r="CG4" s="464"/>
      <c r="CH4" s="464"/>
      <c r="CI4" s="464"/>
      <c r="CJ4" s="464"/>
      <c r="CK4" s="464"/>
      <c r="CL4" s="464"/>
      <c r="CM4" s="464"/>
      <c r="CN4" s="464"/>
      <c r="CO4" s="464"/>
      <c r="CP4" s="464"/>
      <c r="CQ4" s="464"/>
      <c r="CR4" s="464"/>
      <c r="CS4" s="464"/>
      <c r="CT4" s="464"/>
      <c r="CU4" s="464"/>
      <c r="CV4" s="464"/>
      <c r="CW4" s="464"/>
      <c r="CX4" s="464"/>
      <c r="CY4" s="464"/>
      <c r="CZ4" s="464"/>
      <c r="DA4" s="464"/>
      <c r="DB4" s="464"/>
      <c r="DC4" s="464"/>
      <c r="DD4" s="464"/>
      <c r="DE4" s="464"/>
      <c r="DF4" s="464"/>
      <c r="DG4" s="464"/>
      <c r="DH4" s="464"/>
      <c r="DI4" s="464"/>
      <c r="DJ4" s="464"/>
      <c r="DK4" s="464"/>
      <c r="DL4" s="464"/>
      <c r="DM4" s="464"/>
      <c r="DN4" s="464"/>
      <c r="DO4" s="464"/>
      <c r="DP4" s="464"/>
      <c r="DQ4" s="464"/>
      <c r="DR4" s="464"/>
      <c r="DS4" s="464"/>
      <c r="DT4" s="464"/>
      <c r="DU4" s="464"/>
      <c r="DV4" s="464"/>
      <c r="DW4" s="464"/>
      <c r="DX4" s="464"/>
      <c r="DY4" s="464"/>
      <c r="DZ4" s="464"/>
      <c r="EA4" s="464"/>
      <c r="EB4" s="464"/>
      <c r="EC4" s="464"/>
      <c r="ED4" s="464"/>
      <c r="EE4" s="464"/>
      <c r="EF4" s="464"/>
      <c r="EG4" s="464"/>
      <c r="EH4" s="464"/>
      <c r="EI4" s="464"/>
      <c r="EJ4" s="464"/>
      <c r="EK4" s="464"/>
      <c r="EL4" s="464"/>
      <c r="EM4" s="464"/>
      <c r="EN4" s="464"/>
      <c r="EO4" s="464"/>
      <c r="EP4" s="464"/>
      <c r="EQ4" s="464"/>
      <c r="ER4" s="464"/>
      <c r="ES4" s="464"/>
      <c r="ET4" s="464"/>
      <c r="EU4" s="464"/>
      <c r="EV4" s="464"/>
      <c r="EW4" s="464"/>
      <c r="EX4" s="464"/>
      <c r="EY4" s="464"/>
      <c r="EZ4" s="464"/>
      <c r="FA4" s="464"/>
      <c r="FB4" s="464"/>
      <c r="FC4" s="464"/>
      <c r="FD4" s="464"/>
      <c r="FE4" s="464"/>
      <c r="FF4" s="464"/>
      <c r="FG4" s="464"/>
      <c r="FH4" s="464"/>
      <c r="FI4" s="464"/>
      <c r="FJ4" s="464"/>
      <c r="FK4" s="464"/>
      <c r="FL4" s="464"/>
      <c r="FM4" s="464"/>
      <c r="FN4" s="464"/>
      <c r="FO4" s="464"/>
      <c r="FP4" s="464"/>
      <c r="FQ4" s="464"/>
      <c r="FR4" s="464"/>
      <c r="FS4" s="464"/>
      <c r="FT4" s="464"/>
      <c r="FU4" s="464"/>
      <c r="FV4" s="464"/>
      <c r="FW4" s="464"/>
      <c r="FX4" s="464"/>
      <c r="FY4" s="464"/>
      <c r="FZ4" s="464"/>
      <c r="GA4" s="464"/>
      <c r="GB4" s="464"/>
      <c r="GC4" s="464"/>
      <c r="GD4" s="464"/>
      <c r="GE4" s="464"/>
      <c r="GF4" s="464"/>
      <c r="GG4" s="464"/>
      <c r="GH4" s="464"/>
      <c r="GI4" s="464"/>
      <c r="GJ4" s="464"/>
      <c r="GK4" s="464"/>
      <c r="GL4" s="464"/>
      <c r="GM4" s="464"/>
      <c r="GN4" s="464"/>
      <c r="GO4" s="464"/>
      <c r="GP4" s="464"/>
      <c r="GQ4" s="464"/>
      <c r="GR4" s="464"/>
      <c r="GS4" s="464"/>
      <c r="GT4" s="464"/>
      <c r="GU4" s="464"/>
      <c r="GV4" s="464"/>
      <c r="GW4" s="464"/>
      <c r="GX4" s="464"/>
      <c r="GY4" s="464"/>
      <c r="GZ4" s="464"/>
      <c r="HA4" s="464"/>
      <c r="HB4" s="464"/>
      <c r="HC4" s="464"/>
      <c r="HD4" s="464"/>
      <c r="HE4" s="464"/>
      <c r="HF4" s="464"/>
      <c r="HG4" s="464"/>
      <c r="HH4" s="464"/>
      <c r="HI4" s="464"/>
      <c r="HJ4" s="464"/>
      <c r="HK4" s="464"/>
      <c r="HL4" s="464"/>
      <c r="HM4" s="464"/>
      <c r="HN4" s="464"/>
      <c r="HO4" s="464"/>
      <c r="HP4" s="464"/>
      <c r="HQ4" s="464"/>
      <c r="HR4" s="464"/>
      <c r="HS4" s="464"/>
      <c r="HT4" s="464"/>
      <c r="HU4" s="464"/>
      <c r="HV4" s="464"/>
      <c r="HW4" s="464"/>
      <c r="HX4" s="464"/>
      <c r="HY4" s="464"/>
      <c r="HZ4" s="464"/>
      <c r="IA4" s="464"/>
      <c r="IB4" s="464"/>
      <c r="IC4" s="464"/>
      <c r="ID4" s="464"/>
      <c r="IE4" s="464"/>
      <c r="IF4" s="464"/>
      <c r="IG4" s="464"/>
      <c r="IH4" s="464"/>
      <c r="II4" s="464"/>
      <c r="IJ4" s="464"/>
      <c r="IK4" s="464"/>
      <c r="IL4" s="464"/>
      <c r="IM4" s="464"/>
      <c r="IN4" s="464"/>
      <c r="IO4" s="464"/>
      <c r="IP4" s="464"/>
      <c r="IQ4" s="464"/>
      <c r="IR4" s="464"/>
      <c r="IS4" s="464"/>
      <c r="IT4" s="464"/>
      <c r="IU4" s="464"/>
      <c r="IV4" s="464"/>
    </row>
    <row r="5" spans="1:256" ht="57" customHeight="1">
      <c r="A5" s="461"/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559" t="s">
        <v>622</v>
      </c>
      <c r="O5" s="559"/>
      <c r="P5" s="559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559" t="s">
        <v>622</v>
      </c>
      <c r="AE5" s="559"/>
      <c r="AF5" s="559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559" t="s">
        <v>622</v>
      </c>
      <c r="AU5" s="559"/>
      <c r="AV5" s="559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559" t="s">
        <v>622</v>
      </c>
      <c r="BK5" s="559"/>
      <c r="BL5" s="559"/>
      <c r="BM5" s="461"/>
      <c r="BN5" s="461"/>
      <c r="BO5" s="461"/>
      <c r="BP5" s="461"/>
      <c r="BQ5" s="461"/>
      <c r="BR5" s="461"/>
      <c r="BS5" s="461"/>
      <c r="BT5" s="461"/>
      <c r="BU5" s="461"/>
      <c r="BV5" s="461"/>
      <c r="BW5" s="461"/>
      <c r="BX5" s="461"/>
      <c r="BY5" s="461"/>
      <c r="BZ5" s="559" t="s">
        <v>622</v>
      </c>
      <c r="CA5" s="559"/>
      <c r="CB5" s="559"/>
      <c r="CC5" s="461"/>
      <c r="CD5" s="461"/>
      <c r="CE5" s="461"/>
      <c r="CF5" s="461"/>
      <c r="CG5" s="461"/>
      <c r="CH5" s="461"/>
      <c r="CI5" s="461"/>
      <c r="CJ5" s="461"/>
      <c r="CK5" s="461"/>
      <c r="CL5" s="461"/>
      <c r="CM5" s="461"/>
      <c r="CN5" s="461"/>
      <c r="CO5" s="461"/>
      <c r="CP5" s="559" t="s">
        <v>622</v>
      </c>
      <c r="CQ5" s="559"/>
      <c r="CR5" s="559"/>
      <c r="CS5" s="461"/>
      <c r="CT5" s="461"/>
      <c r="CU5" s="461"/>
      <c r="CV5" s="461"/>
      <c r="CW5" s="461"/>
      <c r="CX5" s="461"/>
      <c r="CY5" s="461"/>
      <c r="CZ5" s="461"/>
      <c r="DA5" s="461"/>
      <c r="DB5" s="461"/>
      <c r="DC5" s="461"/>
      <c r="DD5" s="461"/>
      <c r="DE5" s="461"/>
      <c r="DF5" s="559" t="s">
        <v>622</v>
      </c>
      <c r="DG5" s="559"/>
      <c r="DH5" s="559"/>
      <c r="DI5" s="461"/>
      <c r="DJ5" s="461"/>
      <c r="DK5" s="461"/>
      <c r="DL5" s="461"/>
      <c r="DM5" s="461"/>
      <c r="DN5" s="461"/>
      <c r="DO5" s="461"/>
      <c r="DP5" s="461"/>
      <c r="DQ5" s="461"/>
      <c r="DR5" s="461"/>
      <c r="DS5" s="461"/>
      <c r="DT5" s="461"/>
      <c r="DU5" s="461"/>
      <c r="DV5" s="559" t="s">
        <v>622</v>
      </c>
      <c r="DW5" s="559"/>
      <c r="DX5" s="559"/>
      <c r="DY5" s="461"/>
      <c r="DZ5" s="461"/>
      <c r="EA5" s="461"/>
      <c r="EB5" s="461"/>
      <c r="EC5" s="461"/>
      <c r="ED5" s="461"/>
      <c r="EE5" s="461"/>
      <c r="EF5" s="461"/>
      <c r="EG5" s="461"/>
      <c r="EH5" s="461"/>
      <c r="EI5" s="461"/>
      <c r="EJ5" s="461"/>
      <c r="EK5" s="461"/>
      <c r="EL5" s="559" t="s">
        <v>622</v>
      </c>
      <c r="EM5" s="559"/>
      <c r="EN5" s="559"/>
      <c r="EO5" s="461"/>
      <c r="EP5" s="461"/>
      <c r="EQ5" s="461"/>
      <c r="ER5" s="461"/>
      <c r="ES5" s="461"/>
      <c r="ET5" s="461"/>
      <c r="EU5" s="461"/>
      <c r="EV5" s="461"/>
      <c r="EW5" s="461"/>
      <c r="EX5" s="461"/>
      <c r="EY5" s="461"/>
      <c r="EZ5" s="461"/>
      <c r="FA5" s="461"/>
      <c r="FB5" s="559" t="s">
        <v>622</v>
      </c>
      <c r="FC5" s="559"/>
      <c r="FD5" s="559"/>
      <c r="FE5" s="461"/>
      <c r="FF5" s="461"/>
      <c r="FG5" s="461"/>
      <c r="FH5" s="461"/>
      <c r="FI5" s="461"/>
      <c r="FJ5" s="461"/>
      <c r="FK5" s="461"/>
      <c r="FL5" s="461"/>
      <c r="FM5" s="461"/>
      <c r="FN5" s="461"/>
      <c r="FO5" s="461"/>
      <c r="FP5" s="461"/>
      <c r="FQ5" s="461"/>
      <c r="FR5" s="559" t="s">
        <v>622</v>
      </c>
      <c r="FS5" s="559"/>
      <c r="FT5" s="559"/>
      <c r="FU5" s="461"/>
      <c r="FV5" s="461"/>
      <c r="FW5" s="461"/>
      <c r="FX5" s="461"/>
      <c r="FY5" s="461"/>
      <c r="FZ5" s="461"/>
      <c r="GA5" s="461"/>
      <c r="GB5" s="461"/>
      <c r="GC5" s="461"/>
      <c r="GD5" s="461"/>
      <c r="GE5" s="461"/>
      <c r="GF5" s="461"/>
      <c r="GG5" s="461"/>
      <c r="GH5" s="559" t="s">
        <v>622</v>
      </c>
      <c r="GI5" s="559"/>
      <c r="GJ5" s="559"/>
      <c r="GK5" s="461"/>
      <c r="GL5" s="461"/>
      <c r="GM5" s="461"/>
      <c r="GN5" s="461"/>
      <c r="GO5" s="461"/>
      <c r="GP5" s="461"/>
      <c r="GQ5" s="461"/>
      <c r="GR5" s="461"/>
      <c r="GS5" s="461"/>
      <c r="GT5" s="461"/>
      <c r="GU5" s="461"/>
      <c r="GV5" s="461"/>
      <c r="GW5" s="461"/>
      <c r="GX5" s="559" t="s">
        <v>622</v>
      </c>
      <c r="GY5" s="559"/>
      <c r="GZ5" s="559"/>
      <c r="HA5" s="461"/>
      <c r="HB5" s="461"/>
      <c r="HC5" s="461"/>
      <c r="HD5" s="461"/>
      <c r="HE5" s="461"/>
      <c r="HF5" s="461"/>
      <c r="HG5" s="461"/>
      <c r="HH5" s="461"/>
      <c r="HI5" s="461"/>
      <c r="HJ5" s="461"/>
      <c r="HK5" s="461"/>
      <c r="HL5" s="461"/>
      <c r="HM5" s="461"/>
      <c r="HN5" s="559" t="s">
        <v>622</v>
      </c>
      <c r="HO5" s="559"/>
      <c r="HP5" s="559"/>
      <c r="HQ5" s="461"/>
      <c r="HR5" s="461"/>
      <c r="HS5" s="461"/>
      <c r="HT5" s="461"/>
      <c r="HU5" s="461"/>
      <c r="HV5" s="461"/>
      <c r="HW5" s="461"/>
      <c r="HX5" s="461"/>
      <c r="HY5" s="461"/>
      <c r="HZ5" s="461"/>
      <c r="IA5" s="461"/>
      <c r="IB5" s="461"/>
      <c r="IC5" s="461"/>
      <c r="ID5" s="559" t="s">
        <v>622</v>
      </c>
      <c r="IE5" s="559"/>
      <c r="IF5" s="559"/>
      <c r="IG5" s="461"/>
      <c r="IH5" s="461"/>
      <c r="II5" s="461"/>
      <c r="IJ5" s="461"/>
      <c r="IK5" s="461"/>
      <c r="IL5" s="461"/>
      <c r="IM5" s="461"/>
      <c r="IN5" s="461"/>
      <c r="IO5" s="461"/>
      <c r="IP5" s="461"/>
      <c r="IQ5" s="461"/>
      <c r="IR5" s="461"/>
      <c r="IS5" s="461"/>
      <c r="IT5" s="559" t="s">
        <v>622</v>
      </c>
      <c r="IU5" s="559"/>
      <c r="IV5" s="559"/>
    </row>
    <row r="6" spans="1:256" ht="54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560" t="s">
        <v>623</v>
      </c>
      <c r="O6" s="560"/>
      <c r="P6" s="560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560" t="s">
        <v>623</v>
      </c>
      <c r="AE6" s="560"/>
      <c r="AF6" s="560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560" t="s">
        <v>623</v>
      </c>
      <c r="AU6" s="560"/>
      <c r="AV6" s="560"/>
      <c r="AW6" s="461"/>
      <c r="AX6" s="461"/>
      <c r="AY6" s="461"/>
      <c r="AZ6" s="461"/>
      <c r="BA6" s="461"/>
      <c r="BB6" s="461"/>
      <c r="BC6" s="461"/>
      <c r="BD6" s="461"/>
      <c r="BE6" s="461"/>
      <c r="BF6" s="461"/>
      <c r="BG6" s="461"/>
      <c r="BH6" s="461"/>
      <c r="BI6" s="461"/>
      <c r="BJ6" s="560" t="s">
        <v>623</v>
      </c>
      <c r="BK6" s="560"/>
      <c r="BL6" s="560"/>
      <c r="BM6" s="461"/>
      <c r="BN6" s="461"/>
      <c r="BO6" s="461"/>
      <c r="BP6" s="461"/>
      <c r="BQ6" s="461"/>
      <c r="BR6" s="461"/>
      <c r="BS6" s="461"/>
      <c r="BT6" s="461"/>
      <c r="BU6" s="461"/>
      <c r="BV6" s="461"/>
      <c r="BW6" s="461"/>
      <c r="BX6" s="461"/>
      <c r="BY6" s="461"/>
      <c r="BZ6" s="560" t="s">
        <v>623</v>
      </c>
      <c r="CA6" s="560"/>
      <c r="CB6" s="560"/>
      <c r="CC6" s="461"/>
      <c r="CD6" s="461"/>
      <c r="CE6" s="461"/>
      <c r="CF6" s="461"/>
      <c r="CG6" s="461"/>
      <c r="CH6" s="461"/>
      <c r="CI6" s="461"/>
      <c r="CJ6" s="461"/>
      <c r="CK6" s="461"/>
      <c r="CL6" s="461"/>
      <c r="CM6" s="461"/>
      <c r="CN6" s="461"/>
      <c r="CO6" s="461"/>
      <c r="CP6" s="560" t="s">
        <v>623</v>
      </c>
      <c r="CQ6" s="560"/>
      <c r="CR6" s="560"/>
      <c r="CS6" s="461"/>
      <c r="CT6" s="461"/>
      <c r="CU6" s="461"/>
      <c r="CV6" s="461"/>
      <c r="CW6" s="461"/>
      <c r="CX6" s="461"/>
      <c r="CY6" s="461"/>
      <c r="CZ6" s="461"/>
      <c r="DA6" s="461"/>
      <c r="DB6" s="461"/>
      <c r="DC6" s="461"/>
      <c r="DD6" s="461"/>
      <c r="DE6" s="461"/>
      <c r="DF6" s="560" t="s">
        <v>623</v>
      </c>
      <c r="DG6" s="560"/>
      <c r="DH6" s="560"/>
      <c r="DI6" s="461"/>
      <c r="DJ6" s="461"/>
      <c r="DK6" s="461"/>
      <c r="DL6" s="461"/>
      <c r="DM6" s="461"/>
      <c r="DN6" s="461"/>
      <c r="DO6" s="461"/>
      <c r="DP6" s="461"/>
      <c r="DQ6" s="461"/>
      <c r="DR6" s="461"/>
      <c r="DS6" s="461"/>
      <c r="DT6" s="461"/>
      <c r="DU6" s="461"/>
      <c r="DV6" s="560" t="s">
        <v>623</v>
      </c>
      <c r="DW6" s="560"/>
      <c r="DX6" s="560"/>
      <c r="DY6" s="461"/>
      <c r="DZ6" s="461"/>
      <c r="EA6" s="461"/>
      <c r="EB6" s="461"/>
      <c r="EC6" s="461"/>
      <c r="ED6" s="461"/>
      <c r="EE6" s="461"/>
      <c r="EF6" s="461"/>
      <c r="EG6" s="461"/>
      <c r="EH6" s="461"/>
      <c r="EI6" s="461"/>
      <c r="EJ6" s="461"/>
      <c r="EK6" s="461"/>
      <c r="EL6" s="560" t="s">
        <v>623</v>
      </c>
      <c r="EM6" s="560"/>
      <c r="EN6" s="560"/>
      <c r="EO6" s="461"/>
      <c r="EP6" s="461"/>
      <c r="EQ6" s="461"/>
      <c r="ER6" s="461"/>
      <c r="ES6" s="461"/>
      <c r="ET6" s="461"/>
      <c r="EU6" s="461"/>
      <c r="EV6" s="461"/>
      <c r="EW6" s="461"/>
      <c r="EX6" s="461"/>
      <c r="EY6" s="461"/>
      <c r="EZ6" s="461"/>
      <c r="FA6" s="461"/>
      <c r="FB6" s="560" t="s">
        <v>623</v>
      </c>
      <c r="FC6" s="560"/>
      <c r="FD6" s="560"/>
      <c r="FE6" s="461"/>
      <c r="FF6" s="461"/>
      <c r="FG6" s="461"/>
      <c r="FH6" s="461"/>
      <c r="FI6" s="461"/>
      <c r="FJ6" s="461"/>
      <c r="FK6" s="461"/>
      <c r="FL6" s="461"/>
      <c r="FM6" s="461"/>
      <c r="FN6" s="461"/>
      <c r="FO6" s="461"/>
      <c r="FP6" s="461"/>
      <c r="FQ6" s="461"/>
      <c r="FR6" s="560" t="s">
        <v>623</v>
      </c>
      <c r="FS6" s="560"/>
      <c r="FT6" s="560"/>
      <c r="FU6" s="461"/>
      <c r="FV6" s="461"/>
      <c r="FW6" s="461"/>
      <c r="FX6" s="461"/>
      <c r="FY6" s="461"/>
      <c r="FZ6" s="461"/>
      <c r="GA6" s="461"/>
      <c r="GB6" s="461"/>
      <c r="GC6" s="461"/>
      <c r="GD6" s="461"/>
      <c r="GE6" s="461"/>
      <c r="GF6" s="461"/>
      <c r="GG6" s="461"/>
      <c r="GH6" s="560" t="s">
        <v>623</v>
      </c>
      <c r="GI6" s="560"/>
      <c r="GJ6" s="560"/>
      <c r="GK6" s="461"/>
      <c r="GL6" s="461"/>
      <c r="GM6" s="461"/>
      <c r="GN6" s="461"/>
      <c r="GO6" s="461"/>
      <c r="GP6" s="461"/>
      <c r="GQ6" s="461"/>
      <c r="GR6" s="461"/>
      <c r="GS6" s="461"/>
      <c r="GT6" s="461"/>
      <c r="GU6" s="461"/>
      <c r="GV6" s="461"/>
      <c r="GW6" s="461"/>
      <c r="GX6" s="560" t="s">
        <v>623</v>
      </c>
      <c r="GY6" s="560"/>
      <c r="GZ6" s="560"/>
      <c r="HA6" s="461"/>
      <c r="HB6" s="461"/>
      <c r="HC6" s="461"/>
      <c r="HD6" s="461"/>
      <c r="HE6" s="461"/>
      <c r="HF6" s="461"/>
      <c r="HG6" s="461"/>
      <c r="HH6" s="461"/>
      <c r="HI6" s="461"/>
      <c r="HJ6" s="461"/>
      <c r="HK6" s="461"/>
      <c r="HL6" s="461"/>
      <c r="HM6" s="461"/>
      <c r="HN6" s="560" t="s">
        <v>623</v>
      </c>
      <c r="HO6" s="560"/>
      <c r="HP6" s="560"/>
      <c r="HQ6" s="461"/>
      <c r="HR6" s="461"/>
      <c r="HS6" s="461"/>
      <c r="HT6" s="461"/>
      <c r="HU6" s="461"/>
      <c r="HV6" s="461"/>
      <c r="HW6" s="461"/>
      <c r="HX6" s="461"/>
      <c r="HY6" s="461"/>
      <c r="HZ6" s="461"/>
      <c r="IA6" s="461"/>
      <c r="IB6" s="461"/>
      <c r="IC6" s="461"/>
      <c r="ID6" s="560" t="s">
        <v>623</v>
      </c>
      <c r="IE6" s="560"/>
      <c r="IF6" s="560"/>
      <c r="IG6" s="461"/>
      <c r="IH6" s="461"/>
      <c r="II6" s="461"/>
      <c r="IJ6" s="461"/>
      <c r="IK6" s="461"/>
      <c r="IL6" s="461"/>
      <c r="IM6" s="461"/>
      <c r="IN6" s="461"/>
      <c r="IO6" s="461"/>
      <c r="IP6" s="461"/>
      <c r="IQ6" s="461"/>
      <c r="IR6" s="461"/>
      <c r="IS6" s="461"/>
      <c r="IT6" s="560" t="s">
        <v>623</v>
      </c>
      <c r="IU6" s="560"/>
      <c r="IV6" s="560"/>
    </row>
    <row r="7" spans="1:16" ht="60.75" customHeight="1">
      <c r="A7" s="468" t="s">
        <v>601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</row>
    <row r="8" spans="1:16" ht="89.25" customHeight="1">
      <c r="A8" s="466" t="s">
        <v>0</v>
      </c>
      <c r="B8" s="467"/>
      <c r="C8" s="467"/>
      <c r="D8" s="467"/>
      <c r="E8" s="465" t="s">
        <v>10</v>
      </c>
      <c r="F8" s="465" t="s">
        <v>11</v>
      </c>
      <c r="G8" s="465" t="s">
        <v>12</v>
      </c>
      <c r="H8" s="465"/>
      <c r="I8" s="465"/>
      <c r="J8" s="465"/>
      <c r="K8" s="465"/>
      <c r="L8" s="465" t="s">
        <v>13</v>
      </c>
      <c r="M8" s="465"/>
      <c r="N8" s="465"/>
      <c r="O8" s="465" t="s">
        <v>42</v>
      </c>
      <c r="P8" s="465"/>
    </row>
    <row r="9" spans="1:17" ht="102" customHeight="1">
      <c r="A9" s="32" t="s">
        <v>3</v>
      </c>
      <c r="B9" s="32" t="s">
        <v>4</v>
      </c>
      <c r="C9" s="32" t="s">
        <v>14</v>
      </c>
      <c r="D9" s="32" t="s">
        <v>15</v>
      </c>
      <c r="E9" s="473" t="s">
        <v>1</v>
      </c>
      <c r="F9" s="465"/>
      <c r="G9" s="32" t="s">
        <v>5</v>
      </c>
      <c r="H9" s="32" t="s">
        <v>16</v>
      </c>
      <c r="I9" s="32" t="s">
        <v>17</v>
      </c>
      <c r="J9" s="32" t="s">
        <v>18</v>
      </c>
      <c r="K9" s="32" t="s">
        <v>19</v>
      </c>
      <c r="L9" s="32" t="s">
        <v>36</v>
      </c>
      <c r="M9" s="32" t="s">
        <v>37</v>
      </c>
      <c r="N9" s="32" t="s">
        <v>41</v>
      </c>
      <c r="O9" s="32" t="s">
        <v>43</v>
      </c>
      <c r="P9" s="32" t="s">
        <v>44</v>
      </c>
      <c r="Q9" s="31"/>
    </row>
    <row r="10" spans="1:16" ht="24" customHeight="1">
      <c r="A10" s="480" t="s">
        <v>31</v>
      </c>
      <c r="B10" s="480" t="s">
        <v>31</v>
      </c>
      <c r="C10" s="480"/>
      <c r="D10" s="480"/>
      <c r="E10" s="482" t="s">
        <v>56</v>
      </c>
      <c r="F10" s="33" t="s">
        <v>20</v>
      </c>
      <c r="G10" s="128"/>
      <c r="H10" s="128"/>
      <c r="I10" s="128"/>
      <c r="J10" s="128"/>
      <c r="K10" s="128"/>
      <c r="L10" s="34">
        <f>L11</f>
        <v>441600.5</v>
      </c>
      <c r="M10" s="34">
        <f>M11</f>
        <v>487358.8</v>
      </c>
      <c r="N10" s="34">
        <f>N11</f>
        <v>478845.8</v>
      </c>
      <c r="O10" s="35">
        <f>N10/L10*100</f>
        <v>108.4341616461032</v>
      </c>
      <c r="P10" s="35">
        <f aca="true" t="shared" si="0" ref="P10:P27">N10/M10*100</f>
        <v>98.25323765570664</v>
      </c>
    </row>
    <row r="11" spans="1:16" ht="69.75" customHeight="1">
      <c r="A11" s="481"/>
      <c r="B11" s="481"/>
      <c r="C11" s="481"/>
      <c r="D11" s="481"/>
      <c r="E11" s="483"/>
      <c r="F11" s="36" t="s">
        <v>64</v>
      </c>
      <c r="G11" s="129" t="s">
        <v>50</v>
      </c>
      <c r="H11" s="129"/>
      <c r="I11" s="129"/>
      <c r="J11" s="129"/>
      <c r="K11" s="129"/>
      <c r="L11" s="143">
        <v>441600.5</v>
      </c>
      <c r="M11" s="143">
        <v>487358.8</v>
      </c>
      <c r="N11" s="143">
        <v>478845.8</v>
      </c>
      <c r="O11" s="144">
        <f>N11/L11*100</f>
        <v>108.4341616461032</v>
      </c>
      <c r="P11" s="35">
        <f t="shared" si="0"/>
        <v>98.25323765570664</v>
      </c>
    </row>
    <row r="12" spans="1:17" ht="49.5" customHeight="1">
      <c r="A12" s="471" t="s">
        <v>32</v>
      </c>
      <c r="B12" s="471" t="s">
        <v>31</v>
      </c>
      <c r="C12" s="471" t="s">
        <v>32</v>
      </c>
      <c r="D12" s="471"/>
      <c r="E12" s="484" t="s">
        <v>57</v>
      </c>
      <c r="F12" s="130" t="s">
        <v>20</v>
      </c>
      <c r="G12" s="103"/>
      <c r="H12" s="103"/>
      <c r="I12" s="103"/>
      <c r="J12" s="103"/>
      <c r="K12" s="103"/>
      <c r="L12" s="143">
        <f>L13</f>
        <v>424087.5</v>
      </c>
      <c r="M12" s="143">
        <f>M13</f>
        <v>464444.60000000003</v>
      </c>
      <c r="N12" s="143">
        <f>N13</f>
        <v>456348.10000000003</v>
      </c>
      <c r="O12" s="144">
        <f>N12/L12*100</f>
        <v>107.60706222182922</v>
      </c>
      <c r="P12" s="144">
        <f t="shared" si="0"/>
        <v>98.25673503362941</v>
      </c>
      <c r="Q12" s="13"/>
    </row>
    <row r="13" spans="1:19" ht="84" customHeight="1">
      <c r="A13" s="472"/>
      <c r="B13" s="472"/>
      <c r="C13" s="472"/>
      <c r="D13" s="472"/>
      <c r="E13" s="485"/>
      <c r="F13" s="36" t="s">
        <v>64</v>
      </c>
      <c r="G13" s="129" t="s">
        <v>50</v>
      </c>
      <c r="H13" s="129"/>
      <c r="I13" s="129"/>
      <c r="J13" s="129"/>
      <c r="K13" s="129"/>
      <c r="L13" s="104">
        <f>L14+L16</f>
        <v>424087.5</v>
      </c>
      <c r="M13" s="104">
        <f>M14+M16+M21+M22</f>
        <v>464444.60000000003</v>
      </c>
      <c r="N13" s="104">
        <f>N14+N16+N21+N22</f>
        <v>456348.10000000003</v>
      </c>
      <c r="O13" s="77">
        <f>N13/L13*100</f>
        <v>107.60706222182922</v>
      </c>
      <c r="P13" s="77">
        <f t="shared" si="0"/>
        <v>98.25673503362941</v>
      </c>
      <c r="Q13" s="11"/>
      <c r="R13" s="479"/>
      <c r="S13" s="479"/>
    </row>
    <row r="14" spans="1:19" ht="190.5" customHeight="1">
      <c r="A14" s="129" t="s">
        <v>32</v>
      </c>
      <c r="B14" s="129" t="s">
        <v>31</v>
      </c>
      <c r="C14" s="129" t="s">
        <v>32</v>
      </c>
      <c r="D14" s="129"/>
      <c r="E14" s="130" t="s">
        <v>58</v>
      </c>
      <c r="F14" s="36" t="s">
        <v>64</v>
      </c>
      <c r="G14" s="129" t="s">
        <v>50</v>
      </c>
      <c r="H14" s="129" t="s">
        <v>21</v>
      </c>
      <c r="I14" s="129" t="s">
        <v>32</v>
      </c>
      <c r="J14" s="129" t="s">
        <v>104</v>
      </c>
      <c r="K14" s="142" t="s">
        <v>171</v>
      </c>
      <c r="L14" s="76">
        <v>344048.1</v>
      </c>
      <c r="M14" s="76">
        <v>376827.9</v>
      </c>
      <c r="N14" s="76">
        <v>369031.8</v>
      </c>
      <c r="O14" s="77">
        <f>N14/L14*100</f>
        <v>107.26168811860902</v>
      </c>
      <c r="P14" s="77">
        <f t="shared" si="0"/>
        <v>97.93112452660749</v>
      </c>
      <c r="Q14" s="12"/>
      <c r="R14" s="23"/>
      <c r="S14" s="23"/>
    </row>
    <row r="15" spans="1:19" ht="132" customHeight="1">
      <c r="A15" s="129" t="s">
        <v>32</v>
      </c>
      <c r="B15" s="129" t="s">
        <v>31</v>
      </c>
      <c r="C15" s="37" t="s">
        <v>32</v>
      </c>
      <c r="D15" s="129"/>
      <c r="E15" s="49" t="s">
        <v>155</v>
      </c>
      <c r="F15" s="50" t="s">
        <v>64</v>
      </c>
      <c r="G15" s="48" t="s">
        <v>50</v>
      </c>
      <c r="H15" s="48" t="s">
        <v>21</v>
      </c>
      <c r="I15" s="48" t="s">
        <v>32</v>
      </c>
      <c r="J15" s="48" t="s">
        <v>156</v>
      </c>
      <c r="K15" s="52" t="s">
        <v>172</v>
      </c>
      <c r="L15" s="76">
        <v>0</v>
      </c>
      <c r="M15" s="76">
        <v>1673</v>
      </c>
      <c r="N15" s="76">
        <v>1673</v>
      </c>
      <c r="O15" s="77">
        <v>0</v>
      </c>
      <c r="P15" s="77">
        <f t="shared" si="0"/>
        <v>100</v>
      </c>
      <c r="Q15" s="12"/>
      <c r="R15" s="23"/>
      <c r="S15" s="23"/>
    </row>
    <row r="16" spans="1:17" ht="105.75" customHeight="1">
      <c r="A16" s="129" t="s">
        <v>32</v>
      </c>
      <c r="B16" s="129" t="s">
        <v>31</v>
      </c>
      <c r="C16" s="129" t="s">
        <v>32</v>
      </c>
      <c r="D16" s="129"/>
      <c r="E16" s="130" t="s">
        <v>60</v>
      </c>
      <c r="F16" s="36" t="s">
        <v>64</v>
      </c>
      <c r="G16" s="129" t="s">
        <v>50</v>
      </c>
      <c r="H16" s="129" t="s">
        <v>21</v>
      </c>
      <c r="I16" s="129" t="s">
        <v>32</v>
      </c>
      <c r="J16" s="129" t="s">
        <v>105</v>
      </c>
      <c r="K16" s="142" t="s">
        <v>173</v>
      </c>
      <c r="L16" s="76">
        <v>80039.4</v>
      </c>
      <c r="M16" s="76">
        <v>79737.9</v>
      </c>
      <c r="N16" s="76">
        <v>79446.6</v>
      </c>
      <c r="O16" s="77">
        <f>N16/L16*100</f>
        <v>99.2593647628543</v>
      </c>
      <c r="P16" s="77">
        <f t="shared" si="0"/>
        <v>99.63467811417158</v>
      </c>
      <c r="Q16" s="12"/>
    </row>
    <row r="17" spans="1:17" ht="105.75" customHeight="1">
      <c r="A17" s="129" t="s">
        <v>32</v>
      </c>
      <c r="B17" s="129" t="s">
        <v>31</v>
      </c>
      <c r="C17" s="129" t="s">
        <v>32</v>
      </c>
      <c r="D17" s="129"/>
      <c r="E17" s="130" t="s">
        <v>62</v>
      </c>
      <c r="F17" s="36" t="s">
        <v>64</v>
      </c>
      <c r="G17" s="129" t="s">
        <v>50</v>
      </c>
      <c r="H17" s="129" t="s">
        <v>65</v>
      </c>
      <c r="I17" s="129" t="s">
        <v>33</v>
      </c>
      <c r="J17" s="129" t="s">
        <v>106</v>
      </c>
      <c r="K17" s="142" t="s">
        <v>174</v>
      </c>
      <c r="L17" s="76">
        <v>17200</v>
      </c>
      <c r="M17" s="76">
        <v>17919.1</v>
      </c>
      <c r="N17" s="76">
        <v>17919.1</v>
      </c>
      <c r="O17" s="77">
        <f>N17/L17*100</f>
        <v>104.18081395348837</v>
      </c>
      <c r="P17" s="77">
        <f t="shared" si="0"/>
        <v>100</v>
      </c>
      <c r="Q17" s="12"/>
    </row>
    <row r="18" spans="1:17" ht="105.75" customHeight="1">
      <c r="A18" s="129" t="s">
        <v>32</v>
      </c>
      <c r="B18" s="129" t="s">
        <v>31</v>
      </c>
      <c r="C18" s="37" t="s">
        <v>32</v>
      </c>
      <c r="D18" s="129"/>
      <c r="E18" s="130" t="s">
        <v>63</v>
      </c>
      <c r="F18" s="36" t="s">
        <v>64</v>
      </c>
      <c r="G18" s="129" t="s">
        <v>50</v>
      </c>
      <c r="H18" s="129" t="s">
        <v>21</v>
      </c>
      <c r="I18" s="129" t="s">
        <v>66</v>
      </c>
      <c r="J18" s="129" t="s">
        <v>107</v>
      </c>
      <c r="K18" s="142" t="s">
        <v>174</v>
      </c>
      <c r="L18" s="76">
        <v>313</v>
      </c>
      <c r="M18" s="76">
        <v>316.8</v>
      </c>
      <c r="N18" s="76">
        <v>316.8</v>
      </c>
      <c r="O18" s="77">
        <f>N18/L18*100</f>
        <v>101.21405750798722</v>
      </c>
      <c r="P18" s="77">
        <f t="shared" si="0"/>
        <v>100</v>
      </c>
      <c r="Q18" s="12"/>
    </row>
    <row r="19" spans="1:17" ht="105.75" customHeight="1">
      <c r="A19" s="129" t="s">
        <v>32</v>
      </c>
      <c r="B19" s="129" t="s">
        <v>32</v>
      </c>
      <c r="C19" s="129" t="s">
        <v>32</v>
      </c>
      <c r="D19" s="129"/>
      <c r="E19" s="43" t="s">
        <v>152</v>
      </c>
      <c r="F19" s="36" t="s">
        <v>64</v>
      </c>
      <c r="G19" s="129" t="s">
        <v>50</v>
      </c>
      <c r="H19" s="129" t="s">
        <v>65</v>
      </c>
      <c r="I19" s="129" t="s">
        <v>33</v>
      </c>
      <c r="J19" s="129" t="s">
        <v>153</v>
      </c>
      <c r="K19" s="142" t="s">
        <v>163</v>
      </c>
      <c r="L19" s="76">
        <v>0</v>
      </c>
      <c r="M19" s="76">
        <v>666.45</v>
      </c>
      <c r="N19" s="76">
        <v>666.5</v>
      </c>
      <c r="O19" s="77">
        <v>0</v>
      </c>
      <c r="P19" s="77">
        <f t="shared" si="0"/>
        <v>100.00750243829243</v>
      </c>
      <c r="Q19" s="12"/>
    </row>
    <row r="20" spans="1:17" ht="105.75" customHeight="1">
      <c r="A20" s="48" t="s">
        <v>32</v>
      </c>
      <c r="B20" s="48" t="s">
        <v>31</v>
      </c>
      <c r="C20" s="48" t="s">
        <v>32</v>
      </c>
      <c r="D20" s="48"/>
      <c r="E20" s="49" t="s">
        <v>132</v>
      </c>
      <c r="F20" s="50" t="s">
        <v>64</v>
      </c>
      <c r="G20" s="48" t="s">
        <v>50</v>
      </c>
      <c r="H20" s="48" t="s">
        <v>21</v>
      </c>
      <c r="I20" s="48" t="s">
        <v>32</v>
      </c>
      <c r="J20" s="48" t="s">
        <v>108</v>
      </c>
      <c r="K20" s="52" t="s">
        <v>175</v>
      </c>
      <c r="L20" s="76">
        <v>0</v>
      </c>
      <c r="M20" s="76">
        <v>572.9</v>
      </c>
      <c r="N20" s="76">
        <v>572.9</v>
      </c>
      <c r="O20" s="77">
        <v>0</v>
      </c>
      <c r="P20" s="77">
        <f t="shared" si="0"/>
        <v>100</v>
      </c>
      <c r="Q20" s="12"/>
    </row>
    <row r="21" spans="1:17" ht="105.75" customHeight="1">
      <c r="A21" s="129" t="s">
        <v>32</v>
      </c>
      <c r="B21" s="129" t="s">
        <v>31</v>
      </c>
      <c r="C21" s="129" t="s">
        <v>32</v>
      </c>
      <c r="D21" s="129"/>
      <c r="E21" s="130" t="s">
        <v>60</v>
      </c>
      <c r="F21" s="36" t="s">
        <v>64</v>
      </c>
      <c r="G21" s="129" t="s">
        <v>50</v>
      </c>
      <c r="H21" s="129" t="s">
        <v>21</v>
      </c>
      <c r="I21" s="129" t="s">
        <v>32</v>
      </c>
      <c r="J21" s="129" t="s">
        <v>150</v>
      </c>
      <c r="K21" s="142" t="s">
        <v>163</v>
      </c>
      <c r="L21" s="76">
        <v>0</v>
      </c>
      <c r="M21" s="76">
        <v>455</v>
      </c>
      <c r="N21" s="76">
        <v>445.9</v>
      </c>
      <c r="O21" s="77">
        <v>0</v>
      </c>
      <c r="P21" s="77">
        <f t="shared" si="0"/>
        <v>98</v>
      </c>
      <c r="Q21" s="12"/>
    </row>
    <row r="22" spans="1:17" ht="105.75" customHeight="1">
      <c r="A22" s="129" t="s">
        <v>32</v>
      </c>
      <c r="B22" s="129" t="s">
        <v>31</v>
      </c>
      <c r="C22" s="129" t="s">
        <v>32</v>
      </c>
      <c r="D22" s="129"/>
      <c r="E22" s="130" t="s">
        <v>60</v>
      </c>
      <c r="F22" s="36" t="s">
        <v>64</v>
      </c>
      <c r="G22" s="129" t="s">
        <v>50</v>
      </c>
      <c r="H22" s="129" t="s">
        <v>21</v>
      </c>
      <c r="I22" s="129" t="s">
        <v>32</v>
      </c>
      <c r="J22" s="129" t="s">
        <v>151</v>
      </c>
      <c r="K22" s="142" t="s">
        <v>163</v>
      </c>
      <c r="L22" s="76">
        <v>0</v>
      </c>
      <c r="M22" s="76">
        <v>7423.8</v>
      </c>
      <c r="N22" s="76">
        <v>7423.8</v>
      </c>
      <c r="O22" s="77">
        <v>0</v>
      </c>
      <c r="P22" s="77">
        <f t="shared" si="0"/>
        <v>100</v>
      </c>
      <c r="Q22" s="12"/>
    </row>
    <row r="23" spans="1:17" ht="105" customHeight="1">
      <c r="A23" s="48" t="s">
        <v>32</v>
      </c>
      <c r="B23" s="48" t="s">
        <v>31</v>
      </c>
      <c r="C23" s="48" t="s">
        <v>32</v>
      </c>
      <c r="D23" s="48"/>
      <c r="E23" s="49" t="s">
        <v>132</v>
      </c>
      <c r="F23" s="50" t="s">
        <v>64</v>
      </c>
      <c r="G23" s="48" t="s">
        <v>50</v>
      </c>
      <c r="H23" s="48" t="s">
        <v>21</v>
      </c>
      <c r="I23" s="48" t="s">
        <v>32</v>
      </c>
      <c r="J23" s="48" t="s">
        <v>154</v>
      </c>
      <c r="K23" s="52" t="s">
        <v>163</v>
      </c>
      <c r="L23" s="76">
        <v>0</v>
      </c>
      <c r="M23" s="76">
        <v>79.4</v>
      </c>
      <c r="N23" s="76">
        <v>79.4</v>
      </c>
      <c r="O23" s="77">
        <v>0</v>
      </c>
      <c r="P23" s="77">
        <f t="shared" si="0"/>
        <v>100</v>
      </c>
      <c r="Q23" s="12"/>
    </row>
    <row r="24" spans="1:17" ht="108" customHeight="1">
      <c r="A24" s="129" t="s">
        <v>32</v>
      </c>
      <c r="B24" s="129" t="s">
        <v>31</v>
      </c>
      <c r="C24" s="129" t="s">
        <v>32</v>
      </c>
      <c r="D24" s="129"/>
      <c r="E24" s="145" t="s">
        <v>120</v>
      </c>
      <c r="F24" s="36" t="s">
        <v>64</v>
      </c>
      <c r="G24" s="129" t="s">
        <v>50</v>
      </c>
      <c r="H24" s="129" t="s">
        <v>21</v>
      </c>
      <c r="I24" s="129" t="s">
        <v>119</v>
      </c>
      <c r="J24" s="129" t="s">
        <v>121</v>
      </c>
      <c r="K24" s="142" t="s">
        <v>175</v>
      </c>
      <c r="L24" s="76">
        <v>0</v>
      </c>
      <c r="M24" s="76">
        <v>486.4</v>
      </c>
      <c r="N24" s="76">
        <v>486.4</v>
      </c>
      <c r="O24" s="77">
        <v>0</v>
      </c>
      <c r="P24" s="77">
        <f t="shared" si="0"/>
        <v>100</v>
      </c>
      <c r="Q24" s="12"/>
    </row>
    <row r="25" spans="1:17" ht="84" customHeight="1">
      <c r="A25" s="129" t="s">
        <v>32</v>
      </c>
      <c r="B25" s="129" t="s">
        <v>31</v>
      </c>
      <c r="C25" s="129" t="s">
        <v>32</v>
      </c>
      <c r="D25" s="129"/>
      <c r="E25" s="145" t="s">
        <v>159</v>
      </c>
      <c r="F25" s="110" t="s">
        <v>159</v>
      </c>
      <c r="G25" s="129" t="s">
        <v>50</v>
      </c>
      <c r="H25" s="129" t="s">
        <v>21</v>
      </c>
      <c r="I25" s="129" t="s">
        <v>32</v>
      </c>
      <c r="J25" s="129" t="s">
        <v>160</v>
      </c>
      <c r="K25" s="142" t="s">
        <v>176</v>
      </c>
      <c r="L25" s="76">
        <v>0</v>
      </c>
      <c r="M25" s="76">
        <v>416.5</v>
      </c>
      <c r="N25" s="76">
        <v>0</v>
      </c>
      <c r="O25" s="77">
        <v>0</v>
      </c>
      <c r="P25" s="77">
        <f t="shared" si="0"/>
        <v>0</v>
      </c>
      <c r="Q25" s="12"/>
    </row>
    <row r="26" spans="1:17" ht="106.5" customHeight="1">
      <c r="A26" s="48" t="s">
        <v>32</v>
      </c>
      <c r="B26" s="48" t="s">
        <v>31</v>
      </c>
      <c r="C26" s="48" t="s">
        <v>32</v>
      </c>
      <c r="D26" s="48"/>
      <c r="E26" s="49" t="s">
        <v>157</v>
      </c>
      <c r="F26" s="50" t="s">
        <v>64</v>
      </c>
      <c r="G26" s="48" t="s">
        <v>50</v>
      </c>
      <c r="H26" s="48" t="s">
        <v>21</v>
      </c>
      <c r="I26" s="48" t="s">
        <v>32</v>
      </c>
      <c r="J26" s="48" t="s">
        <v>133</v>
      </c>
      <c r="K26" s="52" t="s">
        <v>163</v>
      </c>
      <c r="L26" s="76">
        <v>0</v>
      </c>
      <c r="M26" s="76">
        <v>200.4</v>
      </c>
      <c r="N26" s="76">
        <v>200.4</v>
      </c>
      <c r="O26" s="77">
        <v>0</v>
      </c>
      <c r="P26" s="77">
        <f t="shared" si="0"/>
        <v>100</v>
      </c>
      <c r="Q26" s="12"/>
    </row>
    <row r="27" spans="1:17" ht="88.5" customHeight="1">
      <c r="A27" s="48" t="s">
        <v>32</v>
      </c>
      <c r="B27" s="48" t="s">
        <v>31</v>
      </c>
      <c r="C27" s="48" t="s">
        <v>32</v>
      </c>
      <c r="D27" s="48"/>
      <c r="E27" s="49" t="s">
        <v>158</v>
      </c>
      <c r="F27" s="50" t="s">
        <v>64</v>
      </c>
      <c r="G27" s="48" t="s">
        <v>50</v>
      </c>
      <c r="H27" s="48" t="s">
        <v>21</v>
      </c>
      <c r="I27" s="48" t="s">
        <v>32</v>
      </c>
      <c r="J27" s="48" t="s">
        <v>154</v>
      </c>
      <c r="K27" s="52" t="s">
        <v>163</v>
      </c>
      <c r="L27" s="76">
        <v>0</v>
      </c>
      <c r="M27" s="76">
        <v>583.2</v>
      </c>
      <c r="N27" s="76">
        <v>583.2</v>
      </c>
      <c r="O27" s="77">
        <v>0</v>
      </c>
      <c r="P27" s="77">
        <f t="shared" si="0"/>
        <v>100</v>
      </c>
      <c r="Q27" s="12"/>
    </row>
    <row r="28" spans="1:16" ht="57">
      <c r="A28" s="131">
        <v>1</v>
      </c>
      <c r="B28" s="131">
        <v>2</v>
      </c>
      <c r="C28" s="131"/>
      <c r="D28" s="32"/>
      <c r="E28" s="120" t="s">
        <v>87</v>
      </c>
      <c r="F28" s="32"/>
      <c r="G28" s="52" t="s">
        <v>50</v>
      </c>
      <c r="H28" s="83"/>
      <c r="I28" s="83"/>
      <c r="J28" s="83"/>
      <c r="K28" s="83"/>
      <c r="L28" s="101">
        <f>L30+L31+L32+L33+L34+L35+L36+L37+L38+L39+L40+L41+L42+L43+L44+L45</f>
        <v>382044.70000000007</v>
      </c>
      <c r="M28" s="101">
        <f>M30+M31+M32+M33+M34+M35+M36+M37+M38+M39+M40+M41+M42+M43+M44+M45</f>
        <v>439571.80000000005</v>
      </c>
      <c r="N28" s="101">
        <f>N30+N31+N32+N33+N34+N35+N36+N37+N38+N39+N40+N41+N42+N43+N44+N45</f>
        <v>430906.3000000001</v>
      </c>
      <c r="O28" s="77">
        <f>N28/L28*100</f>
        <v>112.78949819222726</v>
      </c>
      <c r="P28" s="77">
        <f>N28/M28*100</f>
        <v>98.02864969954854</v>
      </c>
    </row>
    <row r="29" spans="1:16" ht="126" customHeight="1">
      <c r="A29" s="39" t="s">
        <v>32</v>
      </c>
      <c r="B29" s="39" t="s">
        <v>59</v>
      </c>
      <c r="C29" s="39" t="s">
        <v>32</v>
      </c>
      <c r="D29" s="39"/>
      <c r="E29" s="40" t="s">
        <v>88</v>
      </c>
      <c r="F29" s="41" t="s">
        <v>64</v>
      </c>
      <c r="G29" s="83"/>
      <c r="H29" s="83"/>
      <c r="I29" s="83"/>
      <c r="J29" s="83"/>
      <c r="K29" s="83"/>
      <c r="L29" s="102">
        <f>L30+L32</f>
        <v>333112.9</v>
      </c>
      <c r="M29" s="102">
        <f>M30+M32</f>
        <v>371599.2</v>
      </c>
      <c r="N29" s="102">
        <f>N30+N32</f>
        <v>364539.80000000005</v>
      </c>
      <c r="O29" s="77">
        <f>N29/L29*100</f>
        <v>109.43430890848119</v>
      </c>
      <c r="P29" s="77">
        <f>N29/M29*100</f>
        <v>98.10026501671695</v>
      </c>
    </row>
    <row r="30" spans="1:16" ht="243" customHeight="1">
      <c r="A30" s="39" t="s">
        <v>32</v>
      </c>
      <c r="B30" s="39" t="s">
        <v>59</v>
      </c>
      <c r="C30" s="39" t="s">
        <v>32</v>
      </c>
      <c r="D30" s="39"/>
      <c r="E30" s="40" t="s">
        <v>89</v>
      </c>
      <c r="F30" s="41" t="s">
        <v>64</v>
      </c>
      <c r="G30" s="39" t="s">
        <v>50</v>
      </c>
      <c r="H30" s="39" t="s">
        <v>21</v>
      </c>
      <c r="I30" s="39" t="s">
        <v>22</v>
      </c>
      <c r="J30" s="39" t="s">
        <v>109</v>
      </c>
      <c r="K30" s="39" t="s">
        <v>163</v>
      </c>
      <c r="L30" s="95">
        <v>304494.2</v>
      </c>
      <c r="M30" s="100">
        <v>343018.5</v>
      </c>
      <c r="N30" s="100">
        <v>336031.4</v>
      </c>
      <c r="O30" s="77">
        <f>N30/L30*100</f>
        <v>110.35724161576806</v>
      </c>
      <c r="P30" s="77">
        <f aca="true" t="shared" si="1" ref="P30:P44">N30/M30*100</f>
        <v>97.96305447082301</v>
      </c>
    </row>
    <row r="31" spans="1:16" ht="243" customHeight="1">
      <c r="A31" s="129" t="s">
        <v>32</v>
      </c>
      <c r="B31" s="129" t="s">
        <v>59</v>
      </c>
      <c r="C31" s="37" t="s">
        <v>32</v>
      </c>
      <c r="D31" s="129"/>
      <c r="E31" s="49" t="s">
        <v>155</v>
      </c>
      <c r="F31" s="50" t="s">
        <v>64</v>
      </c>
      <c r="G31" s="48" t="s">
        <v>50</v>
      </c>
      <c r="H31" s="48" t="s">
        <v>21</v>
      </c>
      <c r="I31" s="48" t="s">
        <v>32</v>
      </c>
      <c r="J31" s="48" t="s">
        <v>161</v>
      </c>
      <c r="K31" s="52" t="s">
        <v>162</v>
      </c>
      <c r="L31" s="76">
        <v>0</v>
      </c>
      <c r="M31" s="76">
        <v>6967.1</v>
      </c>
      <c r="N31" s="76">
        <v>6967.1</v>
      </c>
      <c r="O31" s="77">
        <v>0</v>
      </c>
      <c r="P31" s="77">
        <f t="shared" si="1"/>
        <v>100</v>
      </c>
    </row>
    <row r="32" spans="1:16" ht="101.25" customHeight="1">
      <c r="A32" s="42" t="s">
        <v>32</v>
      </c>
      <c r="B32" s="42" t="s">
        <v>59</v>
      </c>
      <c r="C32" s="42" t="s">
        <v>32</v>
      </c>
      <c r="D32" s="42"/>
      <c r="E32" s="43" t="s">
        <v>60</v>
      </c>
      <c r="F32" s="44" t="s">
        <v>64</v>
      </c>
      <c r="G32" s="42" t="s">
        <v>50</v>
      </c>
      <c r="H32" s="42" t="s">
        <v>21</v>
      </c>
      <c r="I32" s="42" t="s">
        <v>22</v>
      </c>
      <c r="J32" s="42" t="s">
        <v>110</v>
      </c>
      <c r="K32" s="42" t="s">
        <v>163</v>
      </c>
      <c r="L32" s="88">
        <v>28618.7</v>
      </c>
      <c r="M32" s="83">
        <v>28580.7</v>
      </c>
      <c r="N32" s="83">
        <v>28508.4</v>
      </c>
      <c r="O32" s="77">
        <f>N32/L32*100</f>
        <v>99.61458766470874</v>
      </c>
      <c r="P32" s="77">
        <f t="shared" si="1"/>
        <v>99.74703208808742</v>
      </c>
    </row>
    <row r="33" spans="1:16" ht="101.25" customHeight="1">
      <c r="A33" s="48" t="s">
        <v>32</v>
      </c>
      <c r="B33" s="48" t="s">
        <v>59</v>
      </c>
      <c r="C33" s="48" t="s">
        <v>32</v>
      </c>
      <c r="D33" s="48"/>
      <c r="E33" s="108" t="s">
        <v>103</v>
      </c>
      <c r="F33" s="79" t="s">
        <v>64</v>
      </c>
      <c r="G33" s="42" t="s">
        <v>50</v>
      </c>
      <c r="H33" s="42" t="s">
        <v>21</v>
      </c>
      <c r="I33" s="42" t="s">
        <v>22</v>
      </c>
      <c r="J33" s="45" t="s">
        <v>113</v>
      </c>
      <c r="K33" s="42" t="s">
        <v>163</v>
      </c>
      <c r="L33" s="82">
        <v>0</v>
      </c>
      <c r="M33" s="50">
        <v>1087.4</v>
      </c>
      <c r="N33" s="50">
        <v>1087.4</v>
      </c>
      <c r="O33" s="84">
        <v>0</v>
      </c>
      <c r="P33" s="77">
        <f t="shared" si="1"/>
        <v>100</v>
      </c>
    </row>
    <row r="34" spans="1:23" ht="101.25" customHeight="1">
      <c r="A34" s="129" t="s">
        <v>32</v>
      </c>
      <c r="B34" s="129" t="s">
        <v>59</v>
      </c>
      <c r="C34" s="129" t="s">
        <v>32</v>
      </c>
      <c r="D34" s="129"/>
      <c r="E34" s="130" t="s">
        <v>60</v>
      </c>
      <c r="F34" s="36" t="s">
        <v>64</v>
      </c>
      <c r="G34" s="129" t="s">
        <v>50</v>
      </c>
      <c r="H34" s="129" t="s">
        <v>21</v>
      </c>
      <c r="I34" s="129" t="s">
        <v>22</v>
      </c>
      <c r="J34" s="129" t="s">
        <v>164</v>
      </c>
      <c r="K34" s="142" t="s">
        <v>163</v>
      </c>
      <c r="L34" s="76">
        <v>0</v>
      </c>
      <c r="M34" s="76">
        <v>25</v>
      </c>
      <c r="N34" s="76">
        <v>25</v>
      </c>
      <c r="O34" s="84">
        <v>0</v>
      </c>
      <c r="P34" s="77">
        <f t="shared" si="1"/>
        <v>100</v>
      </c>
      <c r="W34">
        <v>587.7</v>
      </c>
    </row>
    <row r="35" spans="1:16" ht="101.25" customHeight="1">
      <c r="A35" s="129" t="s">
        <v>32</v>
      </c>
      <c r="B35" s="129" t="s">
        <v>59</v>
      </c>
      <c r="C35" s="129" t="s">
        <v>32</v>
      </c>
      <c r="D35" s="129"/>
      <c r="E35" s="130" t="s">
        <v>60</v>
      </c>
      <c r="F35" s="36" t="s">
        <v>64</v>
      </c>
      <c r="G35" s="129" t="s">
        <v>50</v>
      </c>
      <c r="H35" s="129" t="s">
        <v>21</v>
      </c>
      <c r="I35" s="129" t="s">
        <v>22</v>
      </c>
      <c r="J35" s="129" t="s">
        <v>165</v>
      </c>
      <c r="K35" s="142" t="s">
        <v>163</v>
      </c>
      <c r="L35" s="76">
        <v>0</v>
      </c>
      <c r="M35" s="76">
        <v>5351.4</v>
      </c>
      <c r="N35" s="76">
        <v>5350.9</v>
      </c>
      <c r="O35" s="84">
        <v>0</v>
      </c>
      <c r="P35" s="77">
        <f>N35/M35*100</f>
        <v>99.99065665059611</v>
      </c>
    </row>
    <row r="36" spans="1:16" ht="101.25" customHeight="1">
      <c r="A36" s="146" t="s">
        <v>32</v>
      </c>
      <c r="B36" s="146" t="s">
        <v>59</v>
      </c>
      <c r="C36" s="146" t="s">
        <v>32</v>
      </c>
      <c r="D36" s="146"/>
      <c r="E36" s="49" t="s">
        <v>132</v>
      </c>
      <c r="F36" s="148" t="s">
        <v>64</v>
      </c>
      <c r="G36" s="146" t="s">
        <v>50</v>
      </c>
      <c r="H36" s="146" t="s">
        <v>21</v>
      </c>
      <c r="I36" s="146" t="s">
        <v>22</v>
      </c>
      <c r="J36" s="146" t="s">
        <v>144</v>
      </c>
      <c r="K36" s="158" t="s">
        <v>163</v>
      </c>
      <c r="L36" s="149">
        <v>0</v>
      </c>
      <c r="M36" s="149">
        <v>588.1</v>
      </c>
      <c r="N36" s="149">
        <v>587.7</v>
      </c>
      <c r="O36" s="150">
        <v>0</v>
      </c>
      <c r="P36" s="77">
        <f>N36/M36*100</f>
        <v>99.93198435640198</v>
      </c>
    </row>
    <row r="37" spans="1:16" ht="101.25" customHeight="1">
      <c r="A37" s="129" t="s">
        <v>32</v>
      </c>
      <c r="B37" s="129" t="s">
        <v>59</v>
      </c>
      <c r="C37" s="37" t="s">
        <v>32</v>
      </c>
      <c r="D37" s="129"/>
      <c r="E37" s="130" t="s">
        <v>131</v>
      </c>
      <c r="F37" s="36" t="s">
        <v>64</v>
      </c>
      <c r="G37" s="129" t="s">
        <v>50</v>
      </c>
      <c r="H37" s="129" t="s">
        <v>21</v>
      </c>
      <c r="I37" s="129" t="s">
        <v>22</v>
      </c>
      <c r="J37" s="129" t="s">
        <v>143</v>
      </c>
      <c r="K37" s="129" t="s">
        <v>163</v>
      </c>
      <c r="L37" s="76">
        <v>0</v>
      </c>
      <c r="M37" s="76">
        <v>580</v>
      </c>
      <c r="N37" s="76">
        <v>580</v>
      </c>
      <c r="O37" s="77">
        <v>0</v>
      </c>
      <c r="P37" s="77">
        <f>N37/M37*100</f>
        <v>100</v>
      </c>
    </row>
    <row r="38" spans="1:16" ht="101.25" customHeight="1">
      <c r="A38" s="129" t="s">
        <v>32</v>
      </c>
      <c r="B38" s="129" t="s">
        <v>59</v>
      </c>
      <c r="C38" s="129" t="s">
        <v>32</v>
      </c>
      <c r="D38" s="129"/>
      <c r="E38" s="110" t="s">
        <v>120</v>
      </c>
      <c r="F38" s="36" t="s">
        <v>64</v>
      </c>
      <c r="G38" s="129" t="s">
        <v>50</v>
      </c>
      <c r="H38" s="129" t="s">
        <v>21</v>
      </c>
      <c r="I38" s="129" t="s">
        <v>119</v>
      </c>
      <c r="J38" s="129" t="s">
        <v>122</v>
      </c>
      <c r="K38" s="129" t="s">
        <v>163</v>
      </c>
      <c r="L38" s="76">
        <v>0</v>
      </c>
      <c r="M38" s="76">
        <v>379.9</v>
      </c>
      <c r="N38" s="76">
        <v>291.5</v>
      </c>
      <c r="O38" s="77">
        <v>0</v>
      </c>
      <c r="P38" s="77">
        <f>N38/M38*100</f>
        <v>76.73071861016058</v>
      </c>
    </row>
    <row r="39" spans="1:16" ht="101.25" customHeight="1">
      <c r="A39" s="129" t="s">
        <v>32</v>
      </c>
      <c r="B39" s="129" t="s">
        <v>59</v>
      </c>
      <c r="C39" s="129" t="s">
        <v>32</v>
      </c>
      <c r="D39" s="129"/>
      <c r="E39" s="145" t="s">
        <v>166</v>
      </c>
      <c r="F39" s="36" t="s">
        <v>64</v>
      </c>
      <c r="G39" s="129" t="s">
        <v>50</v>
      </c>
      <c r="H39" s="129" t="s">
        <v>21</v>
      </c>
      <c r="I39" s="129" t="s">
        <v>22</v>
      </c>
      <c r="J39" s="129" t="s">
        <v>167</v>
      </c>
      <c r="K39" s="129" t="s">
        <v>163</v>
      </c>
      <c r="L39" s="76">
        <v>0</v>
      </c>
      <c r="M39" s="76">
        <v>30</v>
      </c>
      <c r="N39" s="76">
        <v>30</v>
      </c>
      <c r="O39" s="77">
        <v>0</v>
      </c>
      <c r="P39" s="77">
        <f>N39/M39*100</f>
        <v>100</v>
      </c>
    </row>
    <row r="40" spans="1:16" ht="214.5" customHeight="1">
      <c r="A40" s="39" t="s">
        <v>32</v>
      </c>
      <c r="B40" s="39" t="s">
        <v>59</v>
      </c>
      <c r="C40" s="39" t="s">
        <v>22</v>
      </c>
      <c r="D40" s="39"/>
      <c r="E40" s="40" t="s">
        <v>90</v>
      </c>
      <c r="F40" s="41" t="s">
        <v>64</v>
      </c>
      <c r="G40" s="39" t="s">
        <v>50</v>
      </c>
      <c r="H40" s="39" t="s">
        <v>21</v>
      </c>
      <c r="I40" s="39" t="s">
        <v>22</v>
      </c>
      <c r="J40" s="39" t="s">
        <v>111</v>
      </c>
      <c r="K40" s="56" t="s">
        <v>168</v>
      </c>
      <c r="L40" s="95">
        <v>21566.4</v>
      </c>
      <c r="M40" s="100">
        <v>24402.3</v>
      </c>
      <c r="N40" s="100">
        <v>23706.7</v>
      </c>
      <c r="O40" s="147">
        <f>N40/L40*100</f>
        <v>109.92423399361971</v>
      </c>
      <c r="P40" s="147">
        <f t="shared" si="1"/>
        <v>97.1494490273458</v>
      </c>
    </row>
    <row r="41" spans="1:16" ht="60" customHeight="1">
      <c r="A41" s="129" t="s">
        <v>32</v>
      </c>
      <c r="B41" s="129" t="s">
        <v>59</v>
      </c>
      <c r="C41" s="129" t="s">
        <v>22</v>
      </c>
      <c r="D41" s="129"/>
      <c r="E41" s="110" t="s">
        <v>120</v>
      </c>
      <c r="F41" s="36" t="s">
        <v>64</v>
      </c>
      <c r="G41" s="129" t="s">
        <v>50</v>
      </c>
      <c r="H41" s="129" t="s">
        <v>21</v>
      </c>
      <c r="I41" s="129" t="s">
        <v>119</v>
      </c>
      <c r="J41" s="129" t="s">
        <v>123</v>
      </c>
      <c r="K41" s="129" t="s">
        <v>170</v>
      </c>
      <c r="L41" s="76">
        <v>0</v>
      </c>
      <c r="M41" s="76">
        <v>20.9</v>
      </c>
      <c r="N41" s="76">
        <v>20.9</v>
      </c>
      <c r="O41" s="77">
        <v>0</v>
      </c>
      <c r="P41" s="77">
        <f t="shared" si="1"/>
        <v>100</v>
      </c>
    </row>
    <row r="42" spans="1:16" ht="60" customHeight="1">
      <c r="A42" s="48" t="s">
        <v>32</v>
      </c>
      <c r="B42" s="48" t="s">
        <v>59</v>
      </c>
      <c r="C42" s="48" t="s">
        <v>22</v>
      </c>
      <c r="D42" s="48"/>
      <c r="E42" s="108" t="s">
        <v>103</v>
      </c>
      <c r="F42" s="79" t="s">
        <v>64</v>
      </c>
      <c r="G42" s="42" t="s">
        <v>50</v>
      </c>
      <c r="H42" s="42" t="s">
        <v>21</v>
      </c>
      <c r="I42" s="42" t="s">
        <v>22</v>
      </c>
      <c r="J42" s="45" t="s">
        <v>169</v>
      </c>
      <c r="K42" s="42" t="s">
        <v>170</v>
      </c>
      <c r="L42" s="82">
        <v>0</v>
      </c>
      <c r="M42" s="50">
        <v>37.7</v>
      </c>
      <c r="N42" s="50">
        <v>37.7</v>
      </c>
      <c r="O42" s="84">
        <v>0</v>
      </c>
      <c r="P42" s="77">
        <f>N42/M42*100</f>
        <v>100</v>
      </c>
    </row>
    <row r="43" spans="1:16" ht="264.75" customHeight="1">
      <c r="A43" s="106" t="s">
        <v>32</v>
      </c>
      <c r="B43" s="106" t="s">
        <v>59</v>
      </c>
      <c r="C43" s="106" t="s">
        <v>61</v>
      </c>
      <c r="D43" s="106"/>
      <c r="E43" s="151" t="s">
        <v>91</v>
      </c>
      <c r="F43" s="152" t="s">
        <v>64</v>
      </c>
      <c r="G43" s="106" t="s">
        <v>50</v>
      </c>
      <c r="H43" s="106" t="s">
        <v>21</v>
      </c>
      <c r="I43" s="106" t="s">
        <v>22</v>
      </c>
      <c r="J43" s="106" t="s">
        <v>112</v>
      </c>
      <c r="K43" s="153" t="s">
        <v>145</v>
      </c>
      <c r="L43" s="154">
        <v>27365.4</v>
      </c>
      <c r="M43" s="155">
        <v>28190.8</v>
      </c>
      <c r="N43" s="155">
        <v>27369.6</v>
      </c>
      <c r="O43" s="156">
        <f>N43/L43*100</f>
        <v>100.01534784801245</v>
      </c>
      <c r="P43" s="147">
        <f t="shared" si="1"/>
        <v>97.08699291967592</v>
      </c>
    </row>
    <row r="44" spans="1:16" ht="92.25" customHeight="1">
      <c r="A44" s="48" t="s">
        <v>32</v>
      </c>
      <c r="B44" s="48" t="s">
        <v>59</v>
      </c>
      <c r="C44" s="48" t="s">
        <v>61</v>
      </c>
      <c r="D44" s="48"/>
      <c r="E44" s="157" t="s">
        <v>103</v>
      </c>
      <c r="F44" s="79" t="s">
        <v>64</v>
      </c>
      <c r="G44" s="80" t="s">
        <v>50</v>
      </c>
      <c r="H44" s="80" t="s">
        <v>21</v>
      </c>
      <c r="I44" s="80" t="s">
        <v>22</v>
      </c>
      <c r="J44" s="81" t="s">
        <v>134</v>
      </c>
      <c r="K44" s="42" t="s">
        <v>170</v>
      </c>
      <c r="L44" s="82">
        <v>0</v>
      </c>
      <c r="M44" s="50">
        <v>12</v>
      </c>
      <c r="N44" s="50">
        <v>12</v>
      </c>
      <c r="O44" s="84">
        <v>0</v>
      </c>
      <c r="P44" s="147">
        <f t="shared" si="1"/>
        <v>100</v>
      </c>
    </row>
    <row r="45" spans="1:16" ht="83.25" customHeight="1">
      <c r="A45" s="129" t="s">
        <v>32</v>
      </c>
      <c r="B45" s="129" t="s">
        <v>59</v>
      </c>
      <c r="C45" s="37" t="s">
        <v>61</v>
      </c>
      <c r="D45" s="129"/>
      <c r="E45" s="130" t="s">
        <v>131</v>
      </c>
      <c r="F45" s="36" t="s">
        <v>64</v>
      </c>
      <c r="G45" s="129" t="s">
        <v>50</v>
      </c>
      <c r="H45" s="129" t="s">
        <v>21</v>
      </c>
      <c r="I45" s="129" t="s">
        <v>22</v>
      </c>
      <c r="J45" s="129" t="s">
        <v>146</v>
      </c>
      <c r="K45" s="129" t="s">
        <v>170</v>
      </c>
      <c r="L45" s="76">
        <v>0</v>
      </c>
      <c r="M45" s="76">
        <v>300</v>
      </c>
      <c r="N45" s="76">
        <v>300</v>
      </c>
      <c r="O45" s="77">
        <v>0</v>
      </c>
      <c r="P45" s="77">
        <f>N45/M45*100</f>
        <v>100</v>
      </c>
    </row>
    <row r="46" spans="1:16" ht="43.5" customHeight="1">
      <c r="A46" s="132" t="s">
        <v>31</v>
      </c>
      <c r="B46" s="132" t="s">
        <v>30</v>
      </c>
      <c r="C46" s="132"/>
      <c r="D46" s="55"/>
      <c r="E46" s="474" t="s">
        <v>126</v>
      </c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6"/>
    </row>
    <row r="47" spans="1:16" ht="21">
      <c r="A47" s="46" t="s">
        <v>31</v>
      </c>
      <c r="B47" s="46" t="s">
        <v>30</v>
      </c>
      <c r="C47" s="46"/>
      <c r="D47" s="46"/>
      <c r="E47" s="47" t="s">
        <v>92</v>
      </c>
      <c r="F47" s="32"/>
      <c r="G47" s="32"/>
      <c r="H47" s="32"/>
      <c r="I47" s="32"/>
      <c r="J47" s="32"/>
      <c r="K47" s="32"/>
      <c r="L47" s="38">
        <f>L50+L51+L52+L53+L54+L55+L56+L57</f>
        <v>108802.5</v>
      </c>
      <c r="M47" s="38">
        <f>M50+M51+M52+M53+M54+M55+M56+M57</f>
        <v>104593.59999999999</v>
      </c>
      <c r="N47" s="38">
        <f>N50+N51+N52+N53+N54+N55+N56+N57</f>
        <v>104591.8</v>
      </c>
      <c r="O47" s="96">
        <f>N47/L47*100</f>
        <v>96.12996024907517</v>
      </c>
      <c r="P47" s="96">
        <f aca="true" t="shared" si="2" ref="P47:P57">N47/M47*100</f>
        <v>99.9982790534029</v>
      </c>
    </row>
    <row r="48" spans="1:16" ht="102">
      <c r="A48" s="132" t="s">
        <v>32</v>
      </c>
      <c r="B48" s="132" t="s">
        <v>30</v>
      </c>
      <c r="C48" s="132" t="s">
        <v>32</v>
      </c>
      <c r="D48" s="132"/>
      <c r="E48" s="107" t="s">
        <v>93</v>
      </c>
      <c r="F48" s="162" t="s">
        <v>94</v>
      </c>
      <c r="G48" s="132" t="s">
        <v>77</v>
      </c>
      <c r="H48" s="132" t="s">
        <v>21</v>
      </c>
      <c r="I48" s="132" t="s">
        <v>61</v>
      </c>
      <c r="J48" s="132" t="s">
        <v>114</v>
      </c>
      <c r="K48" s="163">
        <v>620</v>
      </c>
      <c r="L48" s="164">
        <v>38821.5</v>
      </c>
      <c r="M48" s="164">
        <v>36823.2</v>
      </c>
      <c r="N48" s="164">
        <v>36821.4</v>
      </c>
      <c r="O48" s="77">
        <f>N48/L48*100</f>
        <v>94.8479579614389</v>
      </c>
      <c r="P48" s="77">
        <f t="shared" si="2"/>
        <v>99.99511177735776</v>
      </c>
    </row>
    <row r="49" spans="1:16" ht="81">
      <c r="A49" s="132" t="s">
        <v>32</v>
      </c>
      <c r="B49" s="132" t="s">
        <v>30</v>
      </c>
      <c r="C49" s="132" t="s">
        <v>32</v>
      </c>
      <c r="D49" s="132"/>
      <c r="E49" s="107" t="s">
        <v>81</v>
      </c>
      <c r="F49" s="162" t="s">
        <v>64</v>
      </c>
      <c r="G49" s="132" t="s">
        <v>50</v>
      </c>
      <c r="H49" s="132" t="s">
        <v>21</v>
      </c>
      <c r="I49" s="132" t="s">
        <v>61</v>
      </c>
      <c r="J49" s="132" t="s">
        <v>114</v>
      </c>
      <c r="K49" s="165" t="s">
        <v>174</v>
      </c>
      <c r="L49" s="166">
        <v>69981</v>
      </c>
      <c r="M49" s="167">
        <v>65124.6</v>
      </c>
      <c r="N49" s="168">
        <v>65124.6</v>
      </c>
      <c r="O49" s="77">
        <f>N49/L49*100</f>
        <v>93.06040210914391</v>
      </c>
      <c r="P49" s="77">
        <f t="shared" si="2"/>
        <v>100</v>
      </c>
    </row>
    <row r="50" spans="1:16" ht="124.5" customHeight="1">
      <c r="A50" s="48" t="s">
        <v>32</v>
      </c>
      <c r="B50" s="48" t="s">
        <v>30</v>
      </c>
      <c r="C50" s="48" t="s">
        <v>32</v>
      </c>
      <c r="D50" s="48"/>
      <c r="E50" s="49" t="s">
        <v>93</v>
      </c>
      <c r="F50" s="50" t="s">
        <v>94</v>
      </c>
      <c r="G50" s="48" t="s">
        <v>77</v>
      </c>
      <c r="H50" s="48" t="s">
        <v>21</v>
      </c>
      <c r="I50" s="48" t="s">
        <v>61</v>
      </c>
      <c r="J50" s="48" t="s">
        <v>114</v>
      </c>
      <c r="K50" s="51">
        <v>620</v>
      </c>
      <c r="L50" s="89">
        <v>38821.5</v>
      </c>
      <c r="M50" s="89">
        <v>36823.2</v>
      </c>
      <c r="N50" s="89">
        <v>36821.4</v>
      </c>
      <c r="O50" s="96">
        <f>N50/L50*100</f>
        <v>94.8479579614389</v>
      </c>
      <c r="P50" s="96">
        <f t="shared" si="2"/>
        <v>99.99511177735776</v>
      </c>
    </row>
    <row r="51" spans="1:16" ht="124.5" customHeight="1">
      <c r="A51" s="129" t="s">
        <v>32</v>
      </c>
      <c r="B51" s="129" t="s">
        <v>30</v>
      </c>
      <c r="C51" s="37" t="s">
        <v>181</v>
      </c>
      <c r="D51" s="129"/>
      <c r="E51" s="49" t="s">
        <v>155</v>
      </c>
      <c r="F51" s="50" t="s">
        <v>64</v>
      </c>
      <c r="G51" s="48" t="s">
        <v>77</v>
      </c>
      <c r="H51" s="48" t="s">
        <v>21</v>
      </c>
      <c r="I51" s="48" t="s">
        <v>61</v>
      </c>
      <c r="J51" s="48" t="s">
        <v>182</v>
      </c>
      <c r="K51" s="52" t="s">
        <v>179</v>
      </c>
      <c r="L51" s="76">
        <v>0</v>
      </c>
      <c r="M51" s="76">
        <v>904</v>
      </c>
      <c r="N51" s="76">
        <v>904</v>
      </c>
      <c r="O51" s="77">
        <v>0</v>
      </c>
      <c r="P51" s="77">
        <f t="shared" si="2"/>
        <v>100</v>
      </c>
    </row>
    <row r="52" spans="1:16" ht="57.75" customHeight="1">
      <c r="A52" s="48" t="s">
        <v>32</v>
      </c>
      <c r="B52" s="48" t="s">
        <v>30</v>
      </c>
      <c r="C52" s="48" t="s">
        <v>32</v>
      </c>
      <c r="D52" s="48"/>
      <c r="E52" s="49" t="s">
        <v>81</v>
      </c>
      <c r="F52" s="50" t="s">
        <v>64</v>
      </c>
      <c r="G52" s="48" t="s">
        <v>50</v>
      </c>
      <c r="H52" s="48" t="s">
        <v>21</v>
      </c>
      <c r="I52" s="48" t="s">
        <v>61</v>
      </c>
      <c r="J52" s="48" t="s">
        <v>114</v>
      </c>
      <c r="K52" s="52" t="s">
        <v>174</v>
      </c>
      <c r="L52" s="85">
        <v>69981</v>
      </c>
      <c r="M52" s="90">
        <v>65124.6</v>
      </c>
      <c r="N52" s="91">
        <v>65124.6</v>
      </c>
      <c r="O52" s="96">
        <f>N52/L52*100</f>
        <v>93.06040210914391</v>
      </c>
      <c r="P52" s="96">
        <f t="shared" si="2"/>
        <v>100</v>
      </c>
    </row>
    <row r="53" spans="1:16" ht="63">
      <c r="A53" s="129" t="s">
        <v>32</v>
      </c>
      <c r="B53" s="129" t="s">
        <v>30</v>
      </c>
      <c r="C53" s="129" t="s">
        <v>32</v>
      </c>
      <c r="D53" s="129"/>
      <c r="E53" s="130" t="s">
        <v>60</v>
      </c>
      <c r="F53" s="36" t="s">
        <v>64</v>
      </c>
      <c r="G53" s="129" t="s">
        <v>50</v>
      </c>
      <c r="H53" s="129" t="s">
        <v>21</v>
      </c>
      <c r="I53" s="129" t="s">
        <v>61</v>
      </c>
      <c r="J53" s="129" t="s">
        <v>178</v>
      </c>
      <c r="K53" s="142" t="s">
        <v>179</v>
      </c>
      <c r="L53" s="76">
        <v>0</v>
      </c>
      <c r="M53" s="76">
        <v>200</v>
      </c>
      <c r="N53" s="76">
        <v>200</v>
      </c>
      <c r="O53" s="84">
        <v>0</v>
      </c>
      <c r="P53" s="96">
        <f t="shared" si="2"/>
        <v>100</v>
      </c>
    </row>
    <row r="54" spans="1:16" ht="63">
      <c r="A54" s="129" t="s">
        <v>32</v>
      </c>
      <c r="B54" s="129" t="s">
        <v>30</v>
      </c>
      <c r="C54" s="129" t="s">
        <v>32</v>
      </c>
      <c r="D54" s="129"/>
      <c r="E54" s="130" t="s">
        <v>60</v>
      </c>
      <c r="F54" s="36" t="s">
        <v>64</v>
      </c>
      <c r="G54" s="129" t="s">
        <v>50</v>
      </c>
      <c r="H54" s="129" t="s">
        <v>21</v>
      </c>
      <c r="I54" s="129" t="s">
        <v>61</v>
      </c>
      <c r="J54" s="129" t="s">
        <v>177</v>
      </c>
      <c r="K54" s="142" t="s">
        <v>174</v>
      </c>
      <c r="L54" s="76">
        <v>0</v>
      </c>
      <c r="M54" s="76">
        <v>770</v>
      </c>
      <c r="N54" s="76">
        <v>770</v>
      </c>
      <c r="O54" s="84">
        <v>0</v>
      </c>
      <c r="P54" s="77">
        <f t="shared" si="2"/>
        <v>100</v>
      </c>
    </row>
    <row r="55" spans="1:16" ht="126">
      <c r="A55" s="129" t="s">
        <v>32</v>
      </c>
      <c r="B55" s="129" t="s">
        <v>30</v>
      </c>
      <c r="C55" s="37" t="s">
        <v>32</v>
      </c>
      <c r="D55" s="129"/>
      <c r="E55" s="49" t="s">
        <v>155</v>
      </c>
      <c r="F55" s="50" t="s">
        <v>64</v>
      </c>
      <c r="G55" s="48" t="s">
        <v>50</v>
      </c>
      <c r="H55" s="48" t="s">
        <v>21</v>
      </c>
      <c r="I55" s="48" t="s">
        <v>61</v>
      </c>
      <c r="J55" s="48" t="s">
        <v>180</v>
      </c>
      <c r="K55" s="52" t="s">
        <v>162</v>
      </c>
      <c r="L55" s="76">
        <v>0</v>
      </c>
      <c r="M55" s="76">
        <v>422.8</v>
      </c>
      <c r="N55" s="76">
        <v>422.8</v>
      </c>
      <c r="O55" s="77">
        <v>0</v>
      </c>
      <c r="P55" s="77">
        <f t="shared" si="2"/>
        <v>100</v>
      </c>
    </row>
    <row r="56" spans="1:16" ht="63">
      <c r="A56" s="55" t="s">
        <v>32</v>
      </c>
      <c r="B56" s="55" t="s">
        <v>30</v>
      </c>
      <c r="C56" s="55" t="s">
        <v>32</v>
      </c>
      <c r="D56" s="55"/>
      <c r="E56" s="160" t="s">
        <v>103</v>
      </c>
      <c r="F56" s="152" t="s">
        <v>64</v>
      </c>
      <c r="G56" s="39" t="s">
        <v>50</v>
      </c>
      <c r="H56" s="39" t="s">
        <v>21</v>
      </c>
      <c r="I56" s="39" t="s">
        <v>61</v>
      </c>
      <c r="J56" s="56" t="s">
        <v>135</v>
      </c>
      <c r="K56" s="56" t="s">
        <v>174</v>
      </c>
      <c r="L56" s="161">
        <v>0</v>
      </c>
      <c r="M56" s="54">
        <v>290</v>
      </c>
      <c r="N56" s="50">
        <v>290</v>
      </c>
      <c r="O56" s="84">
        <v>0</v>
      </c>
      <c r="P56" s="77">
        <f t="shared" si="2"/>
        <v>100</v>
      </c>
    </row>
    <row r="57" spans="1:16" ht="63">
      <c r="A57" s="127" t="s">
        <v>32</v>
      </c>
      <c r="B57" s="127" t="s">
        <v>30</v>
      </c>
      <c r="C57" s="127" t="s">
        <v>32</v>
      </c>
      <c r="D57" s="127"/>
      <c r="E57" s="110" t="s">
        <v>120</v>
      </c>
      <c r="F57" s="36" t="s">
        <v>64</v>
      </c>
      <c r="G57" s="127" t="s">
        <v>50</v>
      </c>
      <c r="H57" s="127" t="s">
        <v>21</v>
      </c>
      <c r="I57" s="127" t="s">
        <v>119</v>
      </c>
      <c r="J57" s="129" t="s">
        <v>136</v>
      </c>
      <c r="K57" s="142" t="s">
        <v>174</v>
      </c>
      <c r="L57" s="76">
        <v>0</v>
      </c>
      <c r="M57" s="76">
        <v>59</v>
      </c>
      <c r="N57" s="76">
        <v>59</v>
      </c>
      <c r="O57" s="102">
        <v>0</v>
      </c>
      <c r="P57" s="102">
        <f t="shared" si="2"/>
        <v>100</v>
      </c>
    </row>
    <row r="58" spans="1:16" ht="21">
      <c r="A58" s="111" t="s">
        <v>31</v>
      </c>
      <c r="B58" s="111" t="s">
        <v>83</v>
      </c>
      <c r="C58" s="106"/>
      <c r="D58" s="106"/>
      <c r="E58" s="469" t="s">
        <v>82</v>
      </c>
      <c r="F58" s="54"/>
      <c r="G58" s="55"/>
      <c r="H58" s="55"/>
      <c r="I58" s="55"/>
      <c r="J58" s="55"/>
      <c r="K58" s="133"/>
      <c r="L58" s="134"/>
      <c r="M58" s="135"/>
      <c r="N58" s="135"/>
      <c r="O58" s="136"/>
      <c r="P58" s="136"/>
    </row>
    <row r="59" spans="1:16" ht="57.75" customHeight="1">
      <c r="A59" s="48"/>
      <c r="B59" s="48"/>
      <c r="C59" s="48"/>
      <c r="D59" s="48"/>
      <c r="E59" s="470"/>
      <c r="F59" s="50"/>
      <c r="G59" s="48"/>
      <c r="H59" s="48"/>
      <c r="I59" s="48"/>
      <c r="J59" s="48"/>
      <c r="K59" s="48"/>
      <c r="L59" s="93"/>
      <c r="M59" s="92"/>
      <c r="N59" s="92"/>
      <c r="O59" s="96"/>
      <c r="P59" s="96"/>
    </row>
    <row r="60" spans="1:17" ht="21">
      <c r="A60" s="53"/>
      <c r="B60" s="53"/>
      <c r="C60" s="53"/>
      <c r="D60" s="53"/>
      <c r="E60" s="107" t="s">
        <v>95</v>
      </c>
      <c r="F60" s="54"/>
      <c r="G60" s="55"/>
      <c r="H60" s="55"/>
      <c r="I60" s="55"/>
      <c r="J60" s="55"/>
      <c r="K60" s="55"/>
      <c r="L60" s="94">
        <f>L61+L62+L63</f>
        <v>41500.4</v>
      </c>
      <c r="M60" s="94">
        <f>M61+M62+M63</f>
        <v>39611.5</v>
      </c>
      <c r="N60" s="94">
        <f>N61+N62+N63</f>
        <v>39348.5</v>
      </c>
      <c r="O60" s="77">
        <f aca="true" t="shared" si="3" ref="O60:O65">N60/L60*100</f>
        <v>94.8147487735058</v>
      </c>
      <c r="P60" s="77">
        <f aca="true" t="shared" si="4" ref="P60:P67">N60/M60*100</f>
        <v>99.33605139921488</v>
      </c>
      <c r="Q60" s="109"/>
    </row>
    <row r="61" spans="1:17" ht="190.5" customHeight="1">
      <c r="A61" s="42" t="s">
        <v>32</v>
      </c>
      <c r="B61" s="42" t="s">
        <v>83</v>
      </c>
      <c r="C61" s="42" t="s">
        <v>32</v>
      </c>
      <c r="D61" s="42"/>
      <c r="E61" s="40" t="s">
        <v>84</v>
      </c>
      <c r="F61" s="41" t="s">
        <v>64</v>
      </c>
      <c r="G61" s="39" t="s">
        <v>50</v>
      </c>
      <c r="H61" s="39" t="s">
        <v>21</v>
      </c>
      <c r="I61" s="39" t="s">
        <v>66</v>
      </c>
      <c r="J61" s="39" t="s">
        <v>115</v>
      </c>
      <c r="K61" s="56" t="s">
        <v>183</v>
      </c>
      <c r="L61" s="95">
        <v>5465.8</v>
      </c>
      <c r="M61" s="112">
        <v>5183</v>
      </c>
      <c r="N61" s="112">
        <v>5153.9</v>
      </c>
      <c r="O61" s="77">
        <f t="shared" si="3"/>
        <v>94.2936075231439</v>
      </c>
      <c r="P61" s="77">
        <f t="shared" si="4"/>
        <v>99.43854910283619</v>
      </c>
      <c r="Q61" s="8"/>
    </row>
    <row r="62" spans="1:16" ht="87.75" customHeight="1">
      <c r="A62" s="42" t="s">
        <v>32</v>
      </c>
      <c r="B62" s="80" t="s">
        <v>83</v>
      </c>
      <c r="C62" s="80" t="s">
        <v>22</v>
      </c>
      <c r="D62" s="80"/>
      <c r="E62" s="169" t="s">
        <v>85</v>
      </c>
      <c r="F62" s="79" t="s">
        <v>64</v>
      </c>
      <c r="G62" s="80" t="s">
        <v>50</v>
      </c>
      <c r="H62" s="80" t="s">
        <v>21</v>
      </c>
      <c r="I62" s="80" t="s">
        <v>66</v>
      </c>
      <c r="J62" s="80" t="s">
        <v>116</v>
      </c>
      <c r="K62" s="81" t="s">
        <v>184</v>
      </c>
      <c r="L62" s="170">
        <v>36034.6</v>
      </c>
      <c r="M62" s="171">
        <v>34319</v>
      </c>
      <c r="N62" s="112">
        <v>34085.1</v>
      </c>
      <c r="O62" s="96">
        <f t="shared" si="3"/>
        <v>94.58992190838805</v>
      </c>
      <c r="P62" s="77">
        <f t="shared" si="4"/>
        <v>99.31845333488738</v>
      </c>
    </row>
    <row r="63" spans="1:16" ht="87.75" customHeight="1">
      <c r="A63" s="129" t="s">
        <v>32</v>
      </c>
      <c r="B63" s="129" t="s">
        <v>83</v>
      </c>
      <c r="C63" s="129" t="s">
        <v>22</v>
      </c>
      <c r="D63" s="129"/>
      <c r="E63" s="130" t="s">
        <v>60</v>
      </c>
      <c r="F63" s="36" t="s">
        <v>64</v>
      </c>
      <c r="G63" s="129" t="s">
        <v>50</v>
      </c>
      <c r="H63" s="129" t="s">
        <v>21</v>
      </c>
      <c r="I63" s="129" t="s">
        <v>22</v>
      </c>
      <c r="J63" s="129" t="s">
        <v>185</v>
      </c>
      <c r="K63" s="142" t="s">
        <v>170</v>
      </c>
      <c r="L63" s="76">
        <v>0</v>
      </c>
      <c r="M63" s="76">
        <v>109.5</v>
      </c>
      <c r="N63" s="76">
        <v>109.5</v>
      </c>
      <c r="O63" s="96">
        <v>0</v>
      </c>
      <c r="P63" s="77">
        <f>N63/M63*100</f>
        <v>100</v>
      </c>
    </row>
    <row r="64" spans="1:16" ht="25.5">
      <c r="A64" s="121" t="s">
        <v>31</v>
      </c>
      <c r="B64" s="122">
        <v>5</v>
      </c>
      <c r="C64" s="122"/>
      <c r="D64" s="122"/>
      <c r="E64" s="123" t="s">
        <v>86</v>
      </c>
      <c r="F64" s="87"/>
      <c r="G64" s="87"/>
      <c r="H64" s="87"/>
      <c r="I64" s="87"/>
      <c r="J64" s="87"/>
      <c r="K64" s="87"/>
      <c r="L64" s="113">
        <f>L65+L66+L67</f>
        <v>1186.5</v>
      </c>
      <c r="M64" s="113">
        <f>M65+M66+M67</f>
        <v>4561.9</v>
      </c>
      <c r="N64" s="113">
        <f>N65+N66+N67</f>
        <v>4412.7</v>
      </c>
      <c r="O64" s="77">
        <f t="shared" si="3"/>
        <v>371.90897597977244</v>
      </c>
      <c r="P64" s="77">
        <f t="shared" si="4"/>
        <v>96.72943291172538</v>
      </c>
    </row>
    <row r="65" spans="1:16" ht="105.75" customHeight="1">
      <c r="A65" s="48" t="s">
        <v>32</v>
      </c>
      <c r="B65" s="48" t="s">
        <v>96</v>
      </c>
      <c r="C65" s="48" t="s">
        <v>32</v>
      </c>
      <c r="D65" s="58"/>
      <c r="E65" s="43" t="s">
        <v>60</v>
      </c>
      <c r="F65" s="44" t="s">
        <v>64</v>
      </c>
      <c r="G65" s="48" t="s">
        <v>50</v>
      </c>
      <c r="H65" s="42" t="s">
        <v>21</v>
      </c>
      <c r="I65" s="48" t="s">
        <v>66</v>
      </c>
      <c r="J65" s="48" t="s">
        <v>117</v>
      </c>
      <c r="K65" s="52" t="s">
        <v>163</v>
      </c>
      <c r="L65" s="85">
        <v>1186.5</v>
      </c>
      <c r="M65" s="91">
        <v>1112</v>
      </c>
      <c r="N65" s="91">
        <v>1112</v>
      </c>
      <c r="O65" s="77">
        <f t="shared" si="3"/>
        <v>93.72102823430257</v>
      </c>
      <c r="P65" s="77">
        <f t="shared" si="4"/>
        <v>100</v>
      </c>
    </row>
    <row r="66" spans="1:16" ht="105.75" customHeight="1">
      <c r="A66" s="48" t="s">
        <v>32</v>
      </c>
      <c r="B66" s="48" t="s">
        <v>96</v>
      </c>
      <c r="C66" s="48" t="s">
        <v>32</v>
      </c>
      <c r="D66" s="58"/>
      <c r="E66" s="43" t="s">
        <v>60</v>
      </c>
      <c r="F66" s="44" t="s">
        <v>64</v>
      </c>
      <c r="G66" s="48" t="s">
        <v>50</v>
      </c>
      <c r="H66" s="42" t="s">
        <v>21</v>
      </c>
      <c r="I66" s="48" t="s">
        <v>66</v>
      </c>
      <c r="J66" s="48" t="s">
        <v>186</v>
      </c>
      <c r="K66" s="52" t="s">
        <v>163</v>
      </c>
      <c r="L66" s="85">
        <v>0</v>
      </c>
      <c r="M66" s="91">
        <v>74.5</v>
      </c>
      <c r="N66" s="91">
        <v>66.3</v>
      </c>
      <c r="O66" s="77">
        <v>0</v>
      </c>
      <c r="P66" s="77">
        <f>N66/M66*100</f>
        <v>88.99328859060402</v>
      </c>
    </row>
    <row r="67" spans="1:16" ht="105.75" customHeight="1">
      <c r="A67" s="48" t="s">
        <v>32</v>
      </c>
      <c r="B67" s="60">
        <v>5</v>
      </c>
      <c r="C67" s="48" t="s">
        <v>32</v>
      </c>
      <c r="D67" s="58"/>
      <c r="E67" s="105" t="s">
        <v>97</v>
      </c>
      <c r="F67" s="86" t="s">
        <v>64</v>
      </c>
      <c r="G67" s="98">
        <v>941</v>
      </c>
      <c r="H67" s="42" t="s">
        <v>21</v>
      </c>
      <c r="I67" s="48" t="s">
        <v>66</v>
      </c>
      <c r="J67" s="99" t="s">
        <v>118</v>
      </c>
      <c r="K67" s="98">
        <v>610</v>
      </c>
      <c r="L67" s="97">
        <v>0</v>
      </c>
      <c r="M67" s="91">
        <v>3375.4</v>
      </c>
      <c r="N67" s="91">
        <v>3234.4</v>
      </c>
      <c r="O67" s="77">
        <v>0</v>
      </c>
      <c r="P67" s="77">
        <f t="shared" si="4"/>
        <v>95.82271730757836</v>
      </c>
    </row>
    <row r="68" spans="1:17" ht="67.5" customHeight="1">
      <c r="A68" s="48"/>
      <c r="B68" s="60"/>
      <c r="C68" s="48"/>
      <c r="D68" s="58"/>
      <c r="E68" s="105"/>
      <c r="F68" s="86"/>
      <c r="G68" s="98"/>
      <c r="H68" s="42"/>
      <c r="I68" s="48"/>
      <c r="J68" s="99"/>
      <c r="K68" s="98"/>
      <c r="L68" s="97"/>
      <c r="M68" s="91"/>
      <c r="N68" s="91"/>
      <c r="O68" s="77"/>
      <c r="P68" s="77"/>
      <c r="Q68" s="30"/>
    </row>
    <row r="69" spans="15:16" ht="20.25">
      <c r="O69" s="77"/>
      <c r="P69" s="77"/>
    </row>
    <row r="70" spans="1:16" ht="48" customHeight="1">
      <c r="A70" s="57" t="s">
        <v>31</v>
      </c>
      <c r="B70" s="58">
        <v>6</v>
      </c>
      <c r="C70" s="58"/>
      <c r="D70" s="58"/>
      <c r="E70" s="59" t="s">
        <v>124</v>
      </c>
      <c r="F70" s="87"/>
      <c r="G70" s="87"/>
      <c r="H70" s="87"/>
      <c r="I70" s="87"/>
      <c r="J70" s="87" t="s">
        <v>20</v>
      </c>
      <c r="K70" s="87"/>
      <c r="L70" s="113">
        <f>L72</f>
        <v>2999.2</v>
      </c>
      <c r="M70" s="113">
        <f>M72</f>
        <v>13739.4</v>
      </c>
      <c r="N70" s="113">
        <f>N72</f>
        <v>12719.599999999999</v>
      </c>
      <c r="O70" s="113">
        <f>O72</f>
        <v>424.09975993598295</v>
      </c>
      <c r="P70" s="113">
        <f>P72</f>
        <v>92.57755069362562</v>
      </c>
    </row>
    <row r="71" spans="1:16" ht="48" customHeight="1">
      <c r="A71" s="57" t="s">
        <v>31</v>
      </c>
      <c r="B71" s="58">
        <v>6</v>
      </c>
      <c r="C71" s="58"/>
      <c r="D71" s="58"/>
      <c r="E71" s="477" t="s">
        <v>127</v>
      </c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</row>
    <row r="72" spans="1:16" ht="48" customHeight="1">
      <c r="A72" s="57"/>
      <c r="B72" s="58"/>
      <c r="C72" s="58"/>
      <c r="D72" s="58"/>
      <c r="E72" s="124"/>
      <c r="F72" s="125"/>
      <c r="G72" s="125"/>
      <c r="H72" s="125"/>
      <c r="I72" s="125"/>
      <c r="J72" s="126" t="s">
        <v>128</v>
      </c>
      <c r="K72" s="125"/>
      <c r="L72" s="113">
        <f>L73+L74</f>
        <v>2999.2</v>
      </c>
      <c r="M72" s="113">
        <f>M73+M74</f>
        <v>13739.4</v>
      </c>
      <c r="N72" s="113">
        <f>N73+N74</f>
        <v>12719.599999999999</v>
      </c>
      <c r="O72" s="77">
        <f aca="true" t="shared" si="5" ref="O72:O77">N72/L72*100</f>
        <v>424.09975993598295</v>
      </c>
      <c r="P72" s="77">
        <f>N72/M72*100</f>
        <v>92.57755069362562</v>
      </c>
    </row>
    <row r="73" spans="1:16" ht="48" customHeight="1">
      <c r="A73" s="57" t="s">
        <v>32</v>
      </c>
      <c r="B73" s="58">
        <v>6</v>
      </c>
      <c r="C73" s="58"/>
      <c r="D73" s="58"/>
      <c r="E73" s="141" t="s">
        <v>127</v>
      </c>
      <c r="F73" s="159"/>
      <c r="G73" s="98">
        <v>941</v>
      </c>
      <c r="H73" s="173"/>
      <c r="I73" s="172"/>
      <c r="J73" s="174"/>
      <c r="K73" s="172"/>
      <c r="L73" s="175">
        <f>L77+L78+L79+L80+L81+L82+L83</f>
        <v>2999.2</v>
      </c>
      <c r="M73" s="175">
        <f>M77+M78+M79+M80+M81+M82+M83</f>
        <v>13476.4</v>
      </c>
      <c r="N73" s="175">
        <f>N77+N78+N79+N80+N81+N82+N83</f>
        <v>12456.599999999999</v>
      </c>
      <c r="O73" s="77">
        <f t="shared" si="5"/>
        <v>415.33075486796474</v>
      </c>
      <c r="P73" s="77">
        <f>N73/M73*100</f>
        <v>92.43269715947878</v>
      </c>
    </row>
    <row r="74" spans="1:16" ht="48" customHeight="1">
      <c r="A74" s="57" t="s">
        <v>32</v>
      </c>
      <c r="B74" s="58">
        <v>6</v>
      </c>
      <c r="C74" s="58"/>
      <c r="D74" s="58"/>
      <c r="E74" s="141" t="s">
        <v>142</v>
      </c>
      <c r="F74" s="50" t="s">
        <v>94</v>
      </c>
      <c r="G74" s="116">
        <v>938</v>
      </c>
      <c r="H74" s="173"/>
      <c r="I74" s="172"/>
      <c r="J74" s="174"/>
      <c r="K74" s="172"/>
      <c r="L74" s="175">
        <f>L75+L76</f>
        <v>0</v>
      </c>
      <c r="M74" s="175">
        <f>M75+M76</f>
        <v>263</v>
      </c>
      <c r="N74" s="175">
        <f>N75+N76</f>
        <v>263</v>
      </c>
      <c r="O74" s="77">
        <v>0</v>
      </c>
      <c r="P74" s="77">
        <f>N74/M74*100</f>
        <v>100</v>
      </c>
    </row>
    <row r="75" spans="1:16" ht="48" customHeight="1">
      <c r="A75" s="48" t="s">
        <v>32</v>
      </c>
      <c r="B75" s="60">
        <v>6</v>
      </c>
      <c r="C75" s="48" t="s">
        <v>61</v>
      </c>
      <c r="D75" s="115"/>
      <c r="E75" s="141" t="s">
        <v>142</v>
      </c>
      <c r="F75" s="50" t="s">
        <v>94</v>
      </c>
      <c r="G75" s="116">
        <v>938</v>
      </c>
      <c r="H75" s="39" t="s">
        <v>21</v>
      </c>
      <c r="I75" s="55" t="s">
        <v>21</v>
      </c>
      <c r="J75" s="117" t="s">
        <v>139</v>
      </c>
      <c r="K75" s="140">
        <v>620</v>
      </c>
      <c r="L75" s="118">
        <v>0</v>
      </c>
      <c r="M75" s="112">
        <v>260</v>
      </c>
      <c r="N75" s="112">
        <v>260</v>
      </c>
      <c r="O75" s="77">
        <v>0</v>
      </c>
      <c r="P75" s="77">
        <f>N75/M75*100</f>
        <v>100</v>
      </c>
    </row>
    <row r="76" spans="1:16" ht="48" customHeight="1">
      <c r="A76" s="48" t="s">
        <v>32</v>
      </c>
      <c r="B76" s="60">
        <v>6</v>
      </c>
      <c r="C76" s="48" t="s">
        <v>61</v>
      </c>
      <c r="D76" s="115"/>
      <c r="E76" s="141" t="s">
        <v>142</v>
      </c>
      <c r="F76" s="50" t="s">
        <v>94</v>
      </c>
      <c r="G76" s="116">
        <v>938</v>
      </c>
      <c r="H76" s="39" t="s">
        <v>21</v>
      </c>
      <c r="I76" s="55" t="s">
        <v>21</v>
      </c>
      <c r="J76" s="117" t="s">
        <v>148</v>
      </c>
      <c r="K76" s="140">
        <v>620</v>
      </c>
      <c r="L76" s="118">
        <v>0</v>
      </c>
      <c r="M76" s="112">
        <v>3</v>
      </c>
      <c r="N76" s="112">
        <v>3</v>
      </c>
      <c r="O76" s="77">
        <v>0</v>
      </c>
      <c r="P76" s="77">
        <v>0</v>
      </c>
    </row>
    <row r="77" spans="1:16" ht="120" customHeight="1">
      <c r="A77" s="48" t="s">
        <v>32</v>
      </c>
      <c r="B77" s="60">
        <v>6</v>
      </c>
      <c r="C77" s="48" t="s">
        <v>32</v>
      </c>
      <c r="D77" s="115"/>
      <c r="E77" s="105" t="s">
        <v>125</v>
      </c>
      <c r="F77" s="119" t="s">
        <v>64</v>
      </c>
      <c r="G77" s="98">
        <v>941</v>
      </c>
      <c r="H77" s="48" t="s">
        <v>21</v>
      </c>
      <c r="I77" s="48" t="s">
        <v>21</v>
      </c>
      <c r="J77" s="99" t="s">
        <v>140</v>
      </c>
      <c r="K77" s="98">
        <v>620</v>
      </c>
      <c r="L77" s="97">
        <v>2949.2</v>
      </c>
      <c r="M77" s="91">
        <v>3071.4</v>
      </c>
      <c r="N77" s="91">
        <v>2173.9</v>
      </c>
      <c r="O77" s="77">
        <f t="shared" si="5"/>
        <v>73.71151498711515</v>
      </c>
      <c r="P77" s="77">
        <f aca="true" t="shared" si="6" ref="P77:P83">N77/M77*100</f>
        <v>70.77879794230644</v>
      </c>
    </row>
    <row r="78" spans="1:16" ht="120" customHeight="1">
      <c r="A78" s="48" t="s">
        <v>32</v>
      </c>
      <c r="B78" s="60">
        <v>6</v>
      </c>
      <c r="C78" s="48" t="s">
        <v>32</v>
      </c>
      <c r="D78" s="115"/>
      <c r="E78" s="105" t="s">
        <v>125</v>
      </c>
      <c r="F78" s="119" t="s">
        <v>64</v>
      </c>
      <c r="G78" s="98">
        <v>941</v>
      </c>
      <c r="H78" s="48" t="s">
        <v>21</v>
      </c>
      <c r="I78" s="48" t="s">
        <v>21</v>
      </c>
      <c r="J78" s="99" t="s">
        <v>187</v>
      </c>
      <c r="K78" s="98">
        <v>620</v>
      </c>
      <c r="L78" s="97">
        <v>0</v>
      </c>
      <c r="M78" s="91">
        <v>379.6</v>
      </c>
      <c r="N78" s="91">
        <v>379.6</v>
      </c>
      <c r="O78" s="77">
        <v>0</v>
      </c>
      <c r="P78" s="77">
        <f t="shared" si="6"/>
        <v>100</v>
      </c>
    </row>
    <row r="79" spans="1:16" ht="120" customHeight="1">
      <c r="A79" s="48" t="s">
        <v>32</v>
      </c>
      <c r="B79" s="48" t="s">
        <v>137</v>
      </c>
      <c r="C79" s="48" t="s">
        <v>32</v>
      </c>
      <c r="D79" s="58"/>
      <c r="E79" s="105" t="s">
        <v>125</v>
      </c>
      <c r="F79" s="139" t="s">
        <v>149</v>
      </c>
      <c r="G79" s="138">
        <v>941</v>
      </c>
      <c r="H79" s="137" t="s">
        <v>21</v>
      </c>
      <c r="I79" s="137" t="s">
        <v>21</v>
      </c>
      <c r="J79" s="137" t="s">
        <v>138</v>
      </c>
      <c r="K79" s="138">
        <v>240</v>
      </c>
      <c r="L79" s="85">
        <v>50</v>
      </c>
      <c r="M79" s="91">
        <v>0.2</v>
      </c>
      <c r="N79" s="91">
        <v>0.2</v>
      </c>
      <c r="O79" s="77">
        <f>N79/L79*100</f>
        <v>0.4</v>
      </c>
      <c r="P79" s="77">
        <f t="shared" si="6"/>
        <v>100</v>
      </c>
    </row>
    <row r="80" spans="1:16" ht="120" customHeight="1">
      <c r="A80" s="48" t="s">
        <v>32</v>
      </c>
      <c r="B80" s="48" t="s">
        <v>137</v>
      </c>
      <c r="C80" s="48" t="s">
        <v>32</v>
      </c>
      <c r="D80" s="58"/>
      <c r="E80" s="105" t="s">
        <v>188</v>
      </c>
      <c r="F80" s="139" t="s">
        <v>149</v>
      </c>
      <c r="G80" s="138">
        <v>941</v>
      </c>
      <c r="H80" s="137" t="s">
        <v>21</v>
      </c>
      <c r="I80" s="137" t="s">
        <v>21</v>
      </c>
      <c r="J80" s="137" t="s">
        <v>189</v>
      </c>
      <c r="K80" s="138">
        <v>620</v>
      </c>
      <c r="L80" s="85">
        <v>0</v>
      </c>
      <c r="M80" s="91">
        <v>56.5</v>
      </c>
      <c r="N80" s="91">
        <v>56.5</v>
      </c>
      <c r="O80" s="77">
        <v>0</v>
      </c>
      <c r="P80" s="77">
        <f t="shared" si="6"/>
        <v>100</v>
      </c>
    </row>
    <row r="81" spans="1:16" ht="120" customHeight="1">
      <c r="A81" s="48" t="s">
        <v>32</v>
      </c>
      <c r="B81" s="60">
        <v>6</v>
      </c>
      <c r="C81" s="48" t="s">
        <v>22</v>
      </c>
      <c r="D81" s="115"/>
      <c r="E81" s="105" t="s">
        <v>141</v>
      </c>
      <c r="F81" s="119" t="s">
        <v>64</v>
      </c>
      <c r="G81" s="98">
        <v>941</v>
      </c>
      <c r="H81" s="48" t="s">
        <v>21</v>
      </c>
      <c r="I81" s="48" t="s">
        <v>21</v>
      </c>
      <c r="J81" s="99" t="s">
        <v>147</v>
      </c>
      <c r="K81" s="98">
        <v>320</v>
      </c>
      <c r="L81" s="97">
        <v>0</v>
      </c>
      <c r="M81" s="91">
        <v>3787.1</v>
      </c>
      <c r="N81" s="91">
        <v>3786.5</v>
      </c>
      <c r="O81" s="77">
        <v>0</v>
      </c>
      <c r="P81" s="77">
        <f t="shared" si="6"/>
        <v>99.98415674262628</v>
      </c>
    </row>
    <row r="82" spans="1:16" ht="120" customHeight="1">
      <c r="A82" s="48" t="s">
        <v>32</v>
      </c>
      <c r="B82" s="60">
        <v>6</v>
      </c>
      <c r="C82" s="48" t="s">
        <v>61</v>
      </c>
      <c r="D82" s="115"/>
      <c r="E82" s="105" t="s">
        <v>125</v>
      </c>
      <c r="F82" s="119" t="s">
        <v>64</v>
      </c>
      <c r="G82" s="98">
        <v>941</v>
      </c>
      <c r="H82" s="48" t="s">
        <v>21</v>
      </c>
      <c r="I82" s="48" t="s">
        <v>21</v>
      </c>
      <c r="J82" s="99" t="s">
        <v>139</v>
      </c>
      <c r="K82" s="176" t="s">
        <v>175</v>
      </c>
      <c r="L82" s="97">
        <v>0</v>
      </c>
      <c r="M82" s="91">
        <v>5983.1</v>
      </c>
      <c r="N82" s="91">
        <v>5861.4</v>
      </c>
      <c r="O82" s="77">
        <v>0</v>
      </c>
      <c r="P82" s="77">
        <f t="shared" si="6"/>
        <v>97.96593739031604</v>
      </c>
    </row>
    <row r="83" spans="1:16" ht="120" customHeight="1">
      <c r="A83" s="48" t="s">
        <v>32</v>
      </c>
      <c r="B83" s="60">
        <v>6</v>
      </c>
      <c r="C83" s="48" t="s">
        <v>61</v>
      </c>
      <c r="D83" s="115"/>
      <c r="E83" s="105" t="s">
        <v>125</v>
      </c>
      <c r="F83" s="119" t="s">
        <v>64</v>
      </c>
      <c r="G83" s="98">
        <v>941</v>
      </c>
      <c r="H83" s="48" t="s">
        <v>21</v>
      </c>
      <c r="I83" s="48" t="s">
        <v>21</v>
      </c>
      <c r="J83" s="99" t="s">
        <v>148</v>
      </c>
      <c r="K83" s="177" t="s">
        <v>174</v>
      </c>
      <c r="L83" s="97">
        <v>0</v>
      </c>
      <c r="M83" s="91">
        <v>198.5</v>
      </c>
      <c r="N83" s="91">
        <v>198.5</v>
      </c>
      <c r="O83" s="77">
        <v>0</v>
      </c>
      <c r="P83" s="77">
        <f t="shared" si="6"/>
        <v>100</v>
      </c>
    </row>
    <row r="89" ht="409.5">
      <c r="B89" t="s">
        <v>129</v>
      </c>
    </row>
    <row r="90" ht="409.5">
      <c r="B90" t="s">
        <v>130</v>
      </c>
    </row>
  </sheetData>
  <sheetProtection/>
  <mergeCells count="86">
    <mergeCell ref="HN6:HP6"/>
    <mergeCell ref="ID6:IF6"/>
    <mergeCell ref="IT6:IV6"/>
    <mergeCell ref="DV6:DX6"/>
    <mergeCell ref="EL6:EN6"/>
    <mergeCell ref="FB6:FD6"/>
    <mergeCell ref="FR6:FT6"/>
    <mergeCell ref="GH6:GJ6"/>
    <mergeCell ref="GX6:GZ6"/>
    <mergeCell ref="HN5:HP5"/>
    <mergeCell ref="ID5:IF5"/>
    <mergeCell ref="IT5:IV5"/>
    <mergeCell ref="N6:P6"/>
    <mergeCell ref="AD6:AF6"/>
    <mergeCell ref="AT6:AV6"/>
    <mergeCell ref="BJ6:BL6"/>
    <mergeCell ref="BZ6:CB6"/>
    <mergeCell ref="CP6:CR6"/>
    <mergeCell ref="DF6:DH6"/>
    <mergeCell ref="DV5:DX5"/>
    <mergeCell ref="EL5:EN5"/>
    <mergeCell ref="FB5:FD5"/>
    <mergeCell ref="FR5:FT5"/>
    <mergeCell ref="GH5:GJ5"/>
    <mergeCell ref="GX5:GZ5"/>
    <mergeCell ref="HA3:HP4"/>
    <mergeCell ref="HQ3:IF4"/>
    <mergeCell ref="IG3:IV4"/>
    <mergeCell ref="N5:P5"/>
    <mergeCell ref="AD5:AF5"/>
    <mergeCell ref="AT5:AV5"/>
    <mergeCell ref="BJ5:BL5"/>
    <mergeCell ref="BZ5:CB5"/>
    <mergeCell ref="CP5:CR5"/>
    <mergeCell ref="DF5:DH5"/>
    <mergeCell ref="DI3:DX4"/>
    <mergeCell ref="DY3:EN4"/>
    <mergeCell ref="EO3:FD4"/>
    <mergeCell ref="FE3:FT4"/>
    <mergeCell ref="FU3:GJ4"/>
    <mergeCell ref="GK3:GZ4"/>
    <mergeCell ref="GX2:GZ2"/>
    <mergeCell ref="HN2:HP2"/>
    <mergeCell ref="ID2:IF2"/>
    <mergeCell ref="IT2:IV2"/>
    <mergeCell ref="Q3:AF4"/>
    <mergeCell ref="AG3:AV4"/>
    <mergeCell ref="AW3:BL4"/>
    <mergeCell ref="BM3:CB4"/>
    <mergeCell ref="CC3:CR4"/>
    <mergeCell ref="CS3:DH4"/>
    <mergeCell ref="DF2:DH2"/>
    <mergeCell ref="DV2:DX2"/>
    <mergeCell ref="EL2:EN2"/>
    <mergeCell ref="FB2:FD2"/>
    <mergeCell ref="FR2:FT2"/>
    <mergeCell ref="GH2:GJ2"/>
    <mergeCell ref="N2:P2"/>
    <mergeCell ref="AD2:AF2"/>
    <mergeCell ref="AT2:AV2"/>
    <mergeCell ref="BJ2:BL2"/>
    <mergeCell ref="BZ2:CB2"/>
    <mergeCell ref="CP2:CR2"/>
    <mergeCell ref="E71:P71"/>
    <mergeCell ref="R13:S13"/>
    <mergeCell ref="A10:A11"/>
    <mergeCell ref="B10:B11"/>
    <mergeCell ref="C10:C11"/>
    <mergeCell ref="D10:D11"/>
    <mergeCell ref="A12:A13"/>
    <mergeCell ref="D12:D13"/>
    <mergeCell ref="E10:E11"/>
    <mergeCell ref="E12:E13"/>
    <mergeCell ref="E58:E59"/>
    <mergeCell ref="F8:F9"/>
    <mergeCell ref="B12:B13"/>
    <mergeCell ref="E8:E9"/>
    <mergeCell ref="C12:C13"/>
    <mergeCell ref="E46:P46"/>
    <mergeCell ref="A1:P1"/>
    <mergeCell ref="G8:K8"/>
    <mergeCell ref="A8:D8"/>
    <mergeCell ref="L8:N8"/>
    <mergeCell ref="O8:P8"/>
    <mergeCell ref="A7:P7"/>
    <mergeCell ref="A3:P4"/>
  </mergeCells>
  <printOptions/>
  <pageMargins left="0.7086614173228347" right="0.7086614173228347" top="0.7480314960629921" bottom="0.7480314960629921" header="0.31496062992125984" footer="0.31496062992125984"/>
  <pageSetup fitToHeight="3" fitToWidth="1" horizontalDpi="1200" verticalDpi="1200" orientation="portrait" paperSize="9" scale="33" r:id="rId2"/>
  <rowBreaks count="4" manualBreakCount="4">
    <brk id="8" max="255" man="1"/>
    <brk id="15" max="255" man="1"/>
    <brk id="28" max="255" man="1"/>
    <brk id="29" max="15" man="1"/>
  </rowBreaks>
  <colBreaks count="4" manualBreakCount="4">
    <brk id="4" max="65535" man="1"/>
    <brk id="12" max="36" man="1"/>
    <brk id="16" max="65535" man="1"/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4">
      <selection activeCell="A2" sqref="A2:G2"/>
    </sheetView>
  </sheetViews>
  <sheetFormatPr defaultColWidth="9.140625" defaultRowHeight="15"/>
  <cols>
    <col min="1" max="1" width="6.421875" style="0" customWidth="1"/>
    <col min="2" max="2" width="7.7109375" style="0" customWidth="1"/>
    <col min="3" max="3" width="20.140625" style="0" customWidth="1"/>
    <col min="4" max="4" width="38.7109375" style="0" customWidth="1"/>
    <col min="5" max="5" width="18.140625" style="0" customWidth="1"/>
    <col min="6" max="6" width="18.28125" style="0" customWidth="1"/>
    <col min="7" max="7" width="16.57421875" style="0" customWidth="1"/>
    <col min="8" max="8" width="21.28125" style="0" customWidth="1"/>
  </cols>
  <sheetData>
    <row r="1" spans="1:13" ht="18">
      <c r="A1" s="495" t="s">
        <v>45</v>
      </c>
      <c r="B1" s="495"/>
      <c r="C1" s="495"/>
      <c r="D1" s="495"/>
      <c r="E1" s="14"/>
      <c r="F1" s="14"/>
      <c r="G1" s="3"/>
      <c r="H1" s="3"/>
      <c r="I1" s="3"/>
      <c r="J1" s="3"/>
      <c r="K1" s="9"/>
      <c r="L1" s="3"/>
      <c r="M1" s="3"/>
    </row>
    <row r="2" spans="1:13" ht="39.75" customHeight="1">
      <c r="A2" s="496" t="s">
        <v>620</v>
      </c>
      <c r="B2" s="496"/>
      <c r="C2" s="496"/>
      <c r="D2" s="496"/>
      <c r="E2" s="496"/>
      <c r="F2" s="496"/>
      <c r="G2" s="496"/>
      <c r="H2" s="19"/>
      <c r="I2" s="19"/>
      <c r="J2" s="19"/>
      <c r="K2" s="19"/>
      <c r="L2" s="19"/>
      <c r="M2" s="19"/>
    </row>
    <row r="3" spans="1:20" ht="18">
      <c r="A3" s="493" t="s">
        <v>0</v>
      </c>
      <c r="B3" s="494"/>
      <c r="C3" s="493" t="s">
        <v>23</v>
      </c>
      <c r="D3" s="493" t="s">
        <v>24</v>
      </c>
      <c r="E3" s="493" t="s">
        <v>46</v>
      </c>
      <c r="F3" s="493"/>
      <c r="G3" s="493" t="s">
        <v>49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8"/>
      <c r="T3" s="8"/>
    </row>
    <row r="4" spans="1:7" ht="41.25" customHeight="1">
      <c r="A4" s="493"/>
      <c r="B4" s="494"/>
      <c r="C4" s="494" t="s">
        <v>1</v>
      </c>
      <c r="D4" s="494"/>
      <c r="E4" s="493" t="s">
        <v>47</v>
      </c>
      <c r="F4" s="493" t="s">
        <v>48</v>
      </c>
      <c r="G4" s="493"/>
    </row>
    <row r="5" spans="1:7" ht="51.75" customHeight="1">
      <c r="A5" s="65" t="s">
        <v>3</v>
      </c>
      <c r="B5" s="65" t="s">
        <v>4</v>
      </c>
      <c r="C5" s="494"/>
      <c r="D5" s="494"/>
      <c r="E5" s="493"/>
      <c r="F5" s="494"/>
      <c r="G5" s="493"/>
    </row>
    <row r="6" spans="1:9" ht="19.5" customHeight="1">
      <c r="A6" s="486" t="s">
        <v>31</v>
      </c>
      <c r="B6" s="486"/>
      <c r="C6" s="488" t="s">
        <v>619</v>
      </c>
      <c r="D6" s="66" t="s">
        <v>20</v>
      </c>
      <c r="E6" s="67">
        <f>E7+E14</f>
        <v>1213433.4</v>
      </c>
      <c r="F6" s="67">
        <f>F7+F14</f>
        <v>1181697.4000000001</v>
      </c>
      <c r="G6" s="67">
        <f>F6/E6*100</f>
        <v>97.38461130211185</v>
      </c>
      <c r="H6" s="21"/>
      <c r="I6" s="22"/>
    </row>
    <row r="7" spans="1:9" ht="20.25" customHeight="1">
      <c r="A7" s="486"/>
      <c r="B7" s="486"/>
      <c r="C7" s="488"/>
      <c r="D7" s="68" t="s">
        <v>68</v>
      </c>
      <c r="E7" s="69">
        <f>E9+E10+E11</f>
        <v>1089437</v>
      </c>
      <c r="F7" s="69">
        <f>F9+F10+F11</f>
        <v>1070824.7000000002</v>
      </c>
      <c r="G7" s="69">
        <f>F7/E7*100</f>
        <v>98.29156711218732</v>
      </c>
      <c r="H7" s="21"/>
      <c r="I7" s="22"/>
    </row>
    <row r="8" spans="1:9" ht="18">
      <c r="A8" s="486"/>
      <c r="B8" s="486"/>
      <c r="C8" s="488"/>
      <c r="D8" s="70" t="s">
        <v>25</v>
      </c>
      <c r="E8" s="69"/>
      <c r="F8" s="69"/>
      <c r="G8" s="69"/>
      <c r="H8" s="21"/>
      <c r="I8" s="22"/>
    </row>
    <row r="9" spans="1:9" ht="18">
      <c r="A9" s="486"/>
      <c r="B9" s="486"/>
      <c r="C9" s="488"/>
      <c r="D9" s="70" t="s">
        <v>69</v>
      </c>
      <c r="E9" s="69">
        <f>E18+E27+E36+E45+E54+E64</f>
        <v>271254.5</v>
      </c>
      <c r="F9" s="69">
        <f>F18+F27+F36+F45+F54+F64</f>
        <v>269710.4</v>
      </c>
      <c r="G9" s="69">
        <f>F9/E9*100</f>
        <v>99.43075598745828</v>
      </c>
      <c r="H9" s="8"/>
      <c r="I9" s="10"/>
    </row>
    <row r="10" spans="1:9" ht="36">
      <c r="A10" s="486"/>
      <c r="B10" s="486"/>
      <c r="C10" s="488"/>
      <c r="D10" s="70" t="s">
        <v>26</v>
      </c>
      <c r="E10" s="71">
        <f>E19+E28+E37+E55+E65</f>
        <v>26840.600000000002</v>
      </c>
      <c r="F10" s="71">
        <f>F19+F28+F37+F55+F65</f>
        <v>26072.399999999998</v>
      </c>
      <c r="G10" s="69">
        <f>F10/E10*100</f>
        <v>97.1379179302996</v>
      </c>
      <c r="H10" s="10"/>
      <c r="I10" s="10"/>
    </row>
    <row r="11" spans="1:9" ht="36">
      <c r="A11" s="486"/>
      <c r="B11" s="486"/>
      <c r="C11" s="488"/>
      <c r="D11" s="70" t="s">
        <v>27</v>
      </c>
      <c r="E11" s="69">
        <f>E20+E29</f>
        <v>791341.8999999999</v>
      </c>
      <c r="F11" s="69">
        <f>F20+F29</f>
        <v>775041.9</v>
      </c>
      <c r="G11" s="69">
        <f>F11/E11*100</f>
        <v>97.9402076397067</v>
      </c>
      <c r="H11" s="10"/>
      <c r="I11" s="10"/>
    </row>
    <row r="12" spans="1:9" ht="54">
      <c r="A12" s="486"/>
      <c r="B12" s="486"/>
      <c r="C12" s="488"/>
      <c r="D12" s="70" t="s">
        <v>70</v>
      </c>
      <c r="E12" s="71"/>
      <c r="F12" s="71"/>
      <c r="G12" s="69"/>
      <c r="H12" s="10"/>
      <c r="I12" s="8"/>
    </row>
    <row r="13" spans="1:9" ht="54">
      <c r="A13" s="486"/>
      <c r="B13" s="486"/>
      <c r="C13" s="488"/>
      <c r="D13" s="72" t="s">
        <v>28</v>
      </c>
      <c r="E13" s="69"/>
      <c r="F13" s="69"/>
      <c r="G13" s="69"/>
      <c r="H13" s="75"/>
      <c r="I13" s="8"/>
    </row>
    <row r="14" spans="1:8" ht="29.25" customHeight="1">
      <c r="A14" s="486"/>
      <c r="B14" s="487"/>
      <c r="C14" s="488"/>
      <c r="D14" s="72" t="s">
        <v>29</v>
      </c>
      <c r="E14" s="69">
        <f>E23+E32+E39+E41+E69</f>
        <v>123996.4</v>
      </c>
      <c r="F14" s="69">
        <f>F23+F32+F39+F41+F69</f>
        <v>110872.7</v>
      </c>
      <c r="G14" s="69">
        <f>F14/E14*100</f>
        <v>89.4160636921717</v>
      </c>
      <c r="H14" s="10"/>
    </row>
    <row r="15" spans="1:7" ht="17.25">
      <c r="A15" s="486" t="s">
        <v>31</v>
      </c>
      <c r="B15" s="486" t="s">
        <v>31</v>
      </c>
      <c r="C15" s="492" t="s">
        <v>56</v>
      </c>
      <c r="D15" s="66" t="s">
        <v>20</v>
      </c>
      <c r="E15" s="67">
        <f>E16+E23</f>
        <v>568625.8</v>
      </c>
      <c r="F15" s="67">
        <f>F16+F23</f>
        <v>551095</v>
      </c>
      <c r="G15" s="67">
        <f>F15/E15*100</f>
        <v>96.91698829001427</v>
      </c>
    </row>
    <row r="16" spans="1:7" ht="18">
      <c r="A16" s="486"/>
      <c r="B16" s="486"/>
      <c r="C16" s="492"/>
      <c r="D16" s="68" t="s">
        <v>68</v>
      </c>
      <c r="E16" s="69">
        <f>E18+E19+E20+E21</f>
        <v>487358.8</v>
      </c>
      <c r="F16" s="69">
        <f>F18+F19+F20+F21</f>
        <v>478845.80000000005</v>
      </c>
      <c r="G16" s="69">
        <f>F16/E16*100</f>
        <v>98.25323765570666</v>
      </c>
    </row>
    <row r="17" spans="1:7" ht="18">
      <c r="A17" s="486"/>
      <c r="B17" s="486"/>
      <c r="C17" s="492"/>
      <c r="D17" s="70" t="s">
        <v>25</v>
      </c>
      <c r="E17" s="69"/>
      <c r="F17" s="69"/>
      <c r="G17" s="69"/>
    </row>
    <row r="18" spans="1:7" ht="18">
      <c r="A18" s="486"/>
      <c r="B18" s="486"/>
      <c r="C18" s="492"/>
      <c r="D18" s="70" t="s">
        <v>69</v>
      </c>
      <c r="E18" s="69">
        <v>87616.7</v>
      </c>
      <c r="F18" s="69">
        <v>87316.3</v>
      </c>
      <c r="G18" s="69">
        <f>F18/E18*100</f>
        <v>99.65714298758114</v>
      </c>
    </row>
    <row r="19" spans="1:7" ht="36">
      <c r="A19" s="486"/>
      <c r="B19" s="486"/>
      <c r="C19" s="492"/>
      <c r="D19" s="70" t="s">
        <v>26</v>
      </c>
      <c r="E19" s="69">
        <v>4011.8</v>
      </c>
      <c r="F19" s="69">
        <v>3595.3</v>
      </c>
      <c r="G19" s="69">
        <f>F19/E19*100</f>
        <v>89.6181265267461</v>
      </c>
    </row>
    <row r="20" spans="1:7" ht="36">
      <c r="A20" s="486"/>
      <c r="B20" s="486"/>
      <c r="C20" s="492"/>
      <c r="D20" s="70" t="s">
        <v>27</v>
      </c>
      <c r="E20" s="69">
        <v>395730.3</v>
      </c>
      <c r="F20" s="69">
        <v>387934.2</v>
      </c>
      <c r="G20" s="69">
        <f>F20/E20*100</f>
        <v>98.02994615272068</v>
      </c>
    </row>
    <row r="21" spans="1:7" ht="54">
      <c r="A21" s="486"/>
      <c r="B21" s="486"/>
      <c r="C21" s="492"/>
      <c r="D21" s="70" t="s">
        <v>70</v>
      </c>
      <c r="E21" s="69"/>
      <c r="F21" s="69"/>
      <c r="G21" s="69"/>
    </row>
    <row r="22" spans="1:7" ht="54">
      <c r="A22" s="486"/>
      <c r="B22" s="486"/>
      <c r="C22" s="492"/>
      <c r="D22" s="72" t="s">
        <v>28</v>
      </c>
      <c r="E22" s="69"/>
      <c r="F22" s="69"/>
      <c r="G22" s="69"/>
    </row>
    <row r="23" spans="1:7" ht="18">
      <c r="A23" s="487"/>
      <c r="B23" s="487"/>
      <c r="C23" s="492"/>
      <c r="D23" s="72" t="s">
        <v>29</v>
      </c>
      <c r="E23" s="69">
        <v>81267</v>
      </c>
      <c r="F23" s="69">
        <v>72249.2</v>
      </c>
      <c r="G23" s="69">
        <f>F23/E23*100</f>
        <v>88.90349096189105</v>
      </c>
    </row>
    <row r="24" spans="1:7" ht="17.25">
      <c r="A24" s="489" t="s">
        <v>31</v>
      </c>
      <c r="B24" s="489" t="s">
        <v>59</v>
      </c>
      <c r="C24" s="488" t="s">
        <v>71</v>
      </c>
      <c r="D24" s="66" t="s">
        <v>20</v>
      </c>
      <c r="E24" s="67">
        <f>E25+E32+E30</f>
        <v>452421.89999999997</v>
      </c>
      <c r="F24" s="67">
        <f>F25+F32+F30</f>
        <v>441998.5</v>
      </c>
      <c r="G24" s="67">
        <f>F24/E24*100</f>
        <v>97.69608854036466</v>
      </c>
    </row>
    <row r="25" spans="1:7" ht="18">
      <c r="A25" s="490"/>
      <c r="B25" s="490"/>
      <c r="C25" s="488"/>
      <c r="D25" s="68" t="s">
        <v>98</v>
      </c>
      <c r="E25" s="69">
        <f>E27+E28+E29</f>
        <v>439571.8</v>
      </c>
      <c r="F25" s="69">
        <f>F27+F28+F29</f>
        <v>430906.3</v>
      </c>
      <c r="G25" s="69">
        <f>F25/E25*100</f>
        <v>98.02864969954852</v>
      </c>
    </row>
    <row r="26" spans="1:7" ht="18">
      <c r="A26" s="490"/>
      <c r="B26" s="490"/>
      <c r="C26" s="488"/>
      <c r="D26" s="70" t="s">
        <v>25</v>
      </c>
      <c r="E26" s="69"/>
      <c r="F26" s="69"/>
      <c r="G26" s="69"/>
    </row>
    <row r="27" spans="1:7" ht="36">
      <c r="A27" s="490"/>
      <c r="B27" s="490"/>
      <c r="C27" s="488"/>
      <c r="D27" s="73" t="s">
        <v>99</v>
      </c>
      <c r="E27" s="69">
        <v>35982.3</v>
      </c>
      <c r="F27" s="69">
        <v>35909.1</v>
      </c>
      <c r="G27" s="69">
        <f>F27/E27*100</f>
        <v>99.79656664526725</v>
      </c>
    </row>
    <row r="28" spans="1:7" ht="36">
      <c r="A28" s="490"/>
      <c r="B28" s="490"/>
      <c r="C28" s="488"/>
      <c r="D28" s="73" t="s">
        <v>26</v>
      </c>
      <c r="E28" s="71">
        <v>7977.9</v>
      </c>
      <c r="F28" s="71">
        <v>7889.5</v>
      </c>
      <c r="G28" s="69">
        <f>F28/E28*100</f>
        <v>98.89193898143623</v>
      </c>
    </row>
    <row r="29" spans="1:7" ht="36">
      <c r="A29" s="490"/>
      <c r="B29" s="490"/>
      <c r="C29" s="488"/>
      <c r="D29" s="70" t="s">
        <v>27</v>
      </c>
      <c r="E29" s="71">
        <f>'Форма 1'!M30+'Форма 1'!M40+'Форма 1'!M43</f>
        <v>395611.6</v>
      </c>
      <c r="F29" s="71">
        <f>'Форма 1'!N30+'Форма 1'!N40+'Форма 1'!N43</f>
        <v>387107.7</v>
      </c>
      <c r="G29" s="69">
        <f>F29/E29*100</f>
        <v>97.85044220139147</v>
      </c>
    </row>
    <row r="30" spans="1:7" ht="18">
      <c r="A30" s="490"/>
      <c r="B30" s="490"/>
      <c r="C30" s="488"/>
      <c r="D30" s="74" t="s">
        <v>100</v>
      </c>
      <c r="E30" s="71">
        <v>0</v>
      </c>
      <c r="F30" s="71">
        <v>0</v>
      </c>
      <c r="G30" s="69">
        <v>0</v>
      </c>
    </row>
    <row r="31" spans="1:7" ht="54">
      <c r="A31" s="490"/>
      <c r="B31" s="490"/>
      <c r="C31" s="488"/>
      <c r="D31" s="68" t="s">
        <v>28</v>
      </c>
      <c r="E31" s="69"/>
      <c r="F31" s="69"/>
      <c r="G31" s="69">
        <v>0</v>
      </c>
    </row>
    <row r="32" spans="1:7" ht="18">
      <c r="A32" s="491"/>
      <c r="B32" s="491"/>
      <c r="C32" s="488"/>
      <c r="D32" s="72" t="s">
        <v>29</v>
      </c>
      <c r="E32" s="69">
        <v>12850.1</v>
      </c>
      <c r="F32" s="69">
        <v>11092.2</v>
      </c>
      <c r="G32" s="69">
        <f>F32/E32*100</f>
        <v>86.31995081750337</v>
      </c>
    </row>
    <row r="33" spans="1:7" ht="17.25">
      <c r="A33" s="486" t="s">
        <v>31</v>
      </c>
      <c r="B33" s="486" t="s">
        <v>30</v>
      </c>
      <c r="C33" s="488" t="s">
        <v>101</v>
      </c>
      <c r="D33" s="66" t="s">
        <v>20</v>
      </c>
      <c r="E33" s="67">
        <f>E34+E39+E41</f>
        <v>124876.5</v>
      </c>
      <c r="F33" s="67">
        <f>F34+F39+F41</f>
        <v>122581.3</v>
      </c>
      <c r="G33" s="67">
        <f>F33/E33*100</f>
        <v>98.16202407979084</v>
      </c>
    </row>
    <row r="34" spans="1:7" ht="18">
      <c r="A34" s="486"/>
      <c r="B34" s="486"/>
      <c r="C34" s="488"/>
      <c r="D34" s="68" t="s">
        <v>98</v>
      </c>
      <c r="E34" s="69">
        <f>E36+E37</f>
        <v>104593.59999999999</v>
      </c>
      <c r="F34" s="69">
        <f>F36+F37</f>
        <v>104591.8</v>
      </c>
      <c r="G34" s="69">
        <f>F34/E34*100</f>
        <v>99.9982790534029</v>
      </c>
    </row>
    <row r="35" spans="1:7" ht="18">
      <c r="A35" s="486"/>
      <c r="B35" s="486"/>
      <c r="C35" s="488"/>
      <c r="D35" s="70" t="s">
        <v>25</v>
      </c>
      <c r="E35" s="69"/>
      <c r="F35" s="69"/>
      <c r="G35" s="69"/>
    </row>
    <row r="36" spans="1:7" ht="36">
      <c r="A36" s="486"/>
      <c r="B36" s="486"/>
      <c r="C36" s="488"/>
      <c r="D36" s="73" t="s">
        <v>99</v>
      </c>
      <c r="E36" s="69">
        <f>'Форма 1'!M50+'Форма 1'!M52+'Форма 1'!M53+'Форма 1'!M54+'Форма 1'!M56</f>
        <v>103207.79999999999</v>
      </c>
      <c r="F36" s="69">
        <f>'Форма 1'!N50+'Форма 1'!N52+'Форма 1'!N53+'Форма 1'!N54+'Форма 1'!N56</f>
        <v>103206</v>
      </c>
      <c r="G36" s="69">
        <f>F36/E36*100</f>
        <v>99.99825594577155</v>
      </c>
    </row>
    <row r="37" spans="1:7" ht="36">
      <c r="A37" s="486"/>
      <c r="B37" s="486"/>
      <c r="C37" s="488"/>
      <c r="D37" s="73" t="s">
        <v>26</v>
      </c>
      <c r="E37" s="71">
        <f>'Форма 1'!M51+'Форма 1'!M55+'Форма 1'!M57</f>
        <v>1385.8</v>
      </c>
      <c r="F37" s="71">
        <f>'Форма 1'!N51+'Форма 1'!N55+'Форма 1'!N57</f>
        <v>1385.8</v>
      </c>
      <c r="G37" s="69">
        <f>F37/E37*100</f>
        <v>100</v>
      </c>
    </row>
    <row r="38" spans="1:7" ht="36">
      <c r="A38" s="486"/>
      <c r="B38" s="486"/>
      <c r="C38" s="488"/>
      <c r="D38" s="70" t="s">
        <v>27</v>
      </c>
      <c r="E38" s="69"/>
      <c r="F38" s="69"/>
      <c r="G38" s="69"/>
    </row>
    <row r="39" spans="1:7" ht="18">
      <c r="A39" s="486"/>
      <c r="B39" s="486"/>
      <c r="C39" s="488"/>
      <c r="D39" s="74" t="s">
        <v>100</v>
      </c>
      <c r="E39" s="71">
        <v>17703.9</v>
      </c>
      <c r="F39" s="71">
        <v>15644.3</v>
      </c>
      <c r="G39" s="69">
        <f>F39/E39*100</f>
        <v>88.36640514236976</v>
      </c>
    </row>
    <row r="40" spans="1:7" ht="54">
      <c r="A40" s="486"/>
      <c r="B40" s="486"/>
      <c r="C40" s="488"/>
      <c r="D40" s="68" t="s">
        <v>28</v>
      </c>
      <c r="E40" s="69"/>
      <c r="F40" s="69"/>
      <c r="G40" s="69"/>
    </row>
    <row r="41" spans="1:7" ht="18">
      <c r="A41" s="487"/>
      <c r="B41" s="487"/>
      <c r="C41" s="488"/>
      <c r="D41" s="72" t="s">
        <v>29</v>
      </c>
      <c r="E41" s="69">
        <v>2579</v>
      </c>
      <c r="F41" s="69">
        <v>2345.2</v>
      </c>
      <c r="G41" s="69">
        <f>F41/E41*100</f>
        <v>90.93447072508724</v>
      </c>
    </row>
    <row r="42" spans="1:7" ht="17.25">
      <c r="A42" s="486" t="s">
        <v>31</v>
      </c>
      <c r="B42" s="486" t="s">
        <v>83</v>
      </c>
      <c r="C42" s="488" t="s">
        <v>102</v>
      </c>
      <c r="D42" s="66" t="s">
        <v>20</v>
      </c>
      <c r="E42" s="67">
        <f>E43</f>
        <v>39611.5</v>
      </c>
      <c r="F42" s="67">
        <f>F43+F46</f>
        <v>39348.5</v>
      </c>
      <c r="G42" s="67">
        <f>F42/E42*100</f>
        <v>99.33605139921488</v>
      </c>
    </row>
    <row r="43" spans="1:7" ht="18">
      <c r="A43" s="486"/>
      <c r="B43" s="486"/>
      <c r="C43" s="488"/>
      <c r="D43" s="68" t="s">
        <v>98</v>
      </c>
      <c r="E43" s="69">
        <f>E45+E46</f>
        <v>39611.5</v>
      </c>
      <c r="F43" s="69">
        <f>F45+F46</f>
        <v>39348.5</v>
      </c>
      <c r="G43" s="69">
        <f>F43/E43*100</f>
        <v>99.33605139921488</v>
      </c>
    </row>
    <row r="44" spans="1:7" ht="18">
      <c r="A44" s="486"/>
      <c r="B44" s="486"/>
      <c r="C44" s="488"/>
      <c r="D44" s="70" t="s">
        <v>25</v>
      </c>
      <c r="E44" s="69"/>
      <c r="F44" s="69"/>
      <c r="G44" s="69"/>
    </row>
    <row r="45" spans="1:7" ht="36">
      <c r="A45" s="486"/>
      <c r="B45" s="486"/>
      <c r="C45" s="488"/>
      <c r="D45" s="73" t="s">
        <v>99</v>
      </c>
      <c r="E45" s="69">
        <f>'Форма 1'!M61+'Форма 1'!M62+'Форма 1'!M63</f>
        <v>39611.5</v>
      </c>
      <c r="F45" s="69">
        <f>'Форма 1'!N61+'Форма 1'!N62+'Форма 1'!N63</f>
        <v>39348.5</v>
      </c>
      <c r="G45" s="69">
        <f>F45/E45*100</f>
        <v>99.33605139921488</v>
      </c>
    </row>
    <row r="46" spans="1:7" ht="36">
      <c r="A46" s="486"/>
      <c r="B46" s="486"/>
      <c r="C46" s="488"/>
      <c r="D46" s="73" t="s">
        <v>26</v>
      </c>
      <c r="E46" s="71">
        <v>0</v>
      </c>
      <c r="F46" s="71">
        <v>0</v>
      </c>
      <c r="G46" s="69">
        <v>0</v>
      </c>
    </row>
    <row r="47" spans="1:7" ht="36">
      <c r="A47" s="486"/>
      <c r="B47" s="486"/>
      <c r="C47" s="488"/>
      <c r="D47" s="70" t="s">
        <v>27</v>
      </c>
      <c r="E47" s="69"/>
      <c r="F47" s="69"/>
      <c r="G47" s="69"/>
    </row>
    <row r="48" spans="1:7" ht="18">
      <c r="A48" s="486"/>
      <c r="B48" s="486"/>
      <c r="C48" s="488"/>
      <c r="D48" s="74" t="s">
        <v>100</v>
      </c>
      <c r="E48" s="71"/>
      <c r="F48" s="71"/>
      <c r="G48" s="69"/>
    </row>
    <row r="49" spans="1:7" ht="54">
      <c r="A49" s="486"/>
      <c r="B49" s="486"/>
      <c r="C49" s="488"/>
      <c r="D49" s="68" t="s">
        <v>28</v>
      </c>
      <c r="E49" s="69"/>
      <c r="F49" s="69"/>
      <c r="G49" s="69"/>
    </row>
    <row r="50" spans="1:7" ht="18">
      <c r="A50" s="487"/>
      <c r="B50" s="487"/>
      <c r="C50" s="488"/>
      <c r="D50" s="72" t="s">
        <v>29</v>
      </c>
      <c r="E50" s="69">
        <v>0</v>
      </c>
      <c r="F50" s="69">
        <v>0</v>
      </c>
      <c r="G50" s="69">
        <v>0</v>
      </c>
    </row>
    <row r="51" spans="1:7" ht="17.25">
      <c r="A51" s="486" t="s">
        <v>31</v>
      </c>
      <c r="B51" s="486" t="s">
        <v>96</v>
      </c>
      <c r="C51" s="488" t="s">
        <v>86</v>
      </c>
      <c r="D51" s="66" t="s">
        <v>20</v>
      </c>
      <c r="E51" s="67">
        <f>E52</f>
        <v>4561.9</v>
      </c>
      <c r="F51" s="67">
        <f>F52</f>
        <v>4412.7</v>
      </c>
      <c r="G51" s="67">
        <f>F51/E51*100</f>
        <v>96.72943291172538</v>
      </c>
    </row>
    <row r="52" spans="1:7" ht="18">
      <c r="A52" s="486"/>
      <c r="B52" s="486"/>
      <c r="C52" s="488"/>
      <c r="D52" s="68" t="s">
        <v>98</v>
      </c>
      <c r="E52" s="69">
        <f>E54+E55</f>
        <v>4561.9</v>
      </c>
      <c r="F52" s="69">
        <f>F54+F55</f>
        <v>4412.7</v>
      </c>
      <c r="G52" s="69">
        <f>F52/E52*100</f>
        <v>96.72943291172538</v>
      </c>
    </row>
    <row r="53" spans="1:7" ht="18">
      <c r="A53" s="486"/>
      <c r="B53" s="486"/>
      <c r="C53" s="488"/>
      <c r="D53" s="70" t="s">
        <v>25</v>
      </c>
      <c r="E53" s="69"/>
      <c r="F53" s="69"/>
      <c r="G53" s="69"/>
    </row>
    <row r="54" spans="1:7" ht="36">
      <c r="A54" s="486"/>
      <c r="B54" s="486"/>
      <c r="C54" s="488"/>
      <c r="D54" s="73" t="s">
        <v>99</v>
      </c>
      <c r="E54" s="69">
        <f>'Форма 1'!M65+'Форма 1'!M66</f>
        <v>1186.5</v>
      </c>
      <c r="F54" s="69">
        <f>'Форма 1'!N65+'Форма 1'!N66</f>
        <v>1178.3</v>
      </c>
      <c r="G54" s="69">
        <f>F54/E54*100</f>
        <v>99.30889169827223</v>
      </c>
    </row>
    <row r="55" spans="1:7" ht="36">
      <c r="A55" s="486"/>
      <c r="B55" s="486"/>
      <c r="C55" s="488"/>
      <c r="D55" s="73" t="s">
        <v>26</v>
      </c>
      <c r="E55" s="71">
        <f>'Форма 1'!M67</f>
        <v>3375.4</v>
      </c>
      <c r="F55" s="71">
        <f>'Форма 1'!N67</f>
        <v>3234.4</v>
      </c>
      <c r="G55" s="69">
        <f>F55/E55*100</f>
        <v>95.82271730757836</v>
      </c>
    </row>
    <row r="56" spans="1:7" ht="36">
      <c r="A56" s="486"/>
      <c r="B56" s="486"/>
      <c r="C56" s="488"/>
      <c r="D56" s="70" t="s">
        <v>27</v>
      </c>
      <c r="E56" s="69"/>
      <c r="F56" s="69"/>
      <c r="G56" s="69"/>
    </row>
    <row r="57" spans="1:7" ht="18">
      <c r="A57" s="486"/>
      <c r="B57" s="486"/>
      <c r="C57" s="488"/>
      <c r="D57" s="74" t="s">
        <v>100</v>
      </c>
      <c r="E57" s="71"/>
      <c r="F57" s="71"/>
      <c r="G57" s="69"/>
    </row>
    <row r="58" spans="1:7" ht="54">
      <c r="A58" s="486"/>
      <c r="B58" s="486"/>
      <c r="C58" s="488"/>
      <c r="D58" s="68" t="s">
        <v>28</v>
      </c>
      <c r="E58" s="69"/>
      <c r="F58" s="69"/>
      <c r="G58" s="69"/>
    </row>
    <row r="59" spans="1:7" ht="18">
      <c r="A59" s="487"/>
      <c r="B59" s="487"/>
      <c r="C59" s="488"/>
      <c r="D59" s="72" t="s">
        <v>29</v>
      </c>
      <c r="E59" s="69">
        <v>0</v>
      </c>
      <c r="F59" s="69">
        <v>0</v>
      </c>
      <c r="G59" s="69">
        <v>0</v>
      </c>
    </row>
    <row r="60" ht="18">
      <c r="G60" s="69"/>
    </row>
    <row r="61" spans="1:7" ht="17.25">
      <c r="A61" s="486" t="s">
        <v>31</v>
      </c>
      <c r="B61" s="486" t="s">
        <v>137</v>
      </c>
      <c r="C61" s="488" t="s">
        <v>618</v>
      </c>
      <c r="D61" s="114" t="s">
        <v>20</v>
      </c>
      <c r="E61" s="67">
        <f>E62+E67+E69</f>
        <v>23335.800000000003</v>
      </c>
      <c r="F61" s="67">
        <f>F62+F67+F69</f>
        <v>22261.399999999998</v>
      </c>
      <c r="G61" s="67">
        <f>F61/E61*100</f>
        <v>95.39591528895515</v>
      </c>
    </row>
    <row r="62" spans="1:7" ht="18">
      <c r="A62" s="486"/>
      <c r="B62" s="486"/>
      <c r="C62" s="488"/>
      <c r="D62" s="68" t="s">
        <v>98</v>
      </c>
      <c r="E62" s="69">
        <f>E64+E65</f>
        <v>13739.400000000001</v>
      </c>
      <c r="F62" s="69">
        <f>F64+F65</f>
        <v>12719.599999999999</v>
      </c>
      <c r="G62" s="69">
        <f>F62/E62*100</f>
        <v>92.57755069362561</v>
      </c>
    </row>
    <row r="63" spans="1:7" ht="18">
      <c r="A63" s="486"/>
      <c r="B63" s="486"/>
      <c r="C63" s="488"/>
      <c r="D63" s="70" t="s">
        <v>25</v>
      </c>
      <c r="E63" s="69"/>
      <c r="F63" s="69"/>
      <c r="G63" s="69"/>
    </row>
    <row r="64" spans="1:7" ht="36">
      <c r="A64" s="486"/>
      <c r="B64" s="486"/>
      <c r="C64" s="488"/>
      <c r="D64" s="73" t="s">
        <v>99</v>
      </c>
      <c r="E64" s="69">
        <f>'Форма 1'!M77+'Форма 1'!M78+'Форма 1'!M79+'Форма 1'!M83</f>
        <v>3649.7</v>
      </c>
      <c r="F64" s="69">
        <f>'Форма 1'!N77+'Форма 1'!N78+'Форма 1'!N79+'Форма 1'!N83</f>
        <v>2752.2</v>
      </c>
      <c r="G64" s="69">
        <f>F64/E64*100</f>
        <v>75.40893772090857</v>
      </c>
    </row>
    <row r="65" spans="1:7" ht="36">
      <c r="A65" s="486"/>
      <c r="B65" s="486"/>
      <c r="C65" s="488"/>
      <c r="D65" s="73" t="s">
        <v>26</v>
      </c>
      <c r="E65" s="71">
        <f>'Форма 1'!M80+'Форма 1'!M81+'Форма 1'!M82+'Форма 1'!M75+'Форма 1'!M76</f>
        <v>10089.7</v>
      </c>
      <c r="F65" s="71">
        <f>'Форма 1'!N80+'Форма 1'!N81+'Форма 1'!N82+'Форма 1'!N75+'Форма 1'!N76</f>
        <v>9967.4</v>
      </c>
      <c r="G65" s="69">
        <f>F65/E65*100</f>
        <v>98.78787278115304</v>
      </c>
    </row>
    <row r="66" spans="1:7" ht="36">
      <c r="A66" s="486"/>
      <c r="B66" s="486"/>
      <c r="C66" s="488"/>
      <c r="D66" s="70" t="s">
        <v>27</v>
      </c>
      <c r="E66" s="69"/>
      <c r="F66" s="69"/>
      <c r="G66" s="69">
        <v>0</v>
      </c>
    </row>
    <row r="67" spans="1:7" ht="18">
      <c r="A67" s="486"/>
      <c r="B67" s="486"/>
      <c r="C67" s="488"/>
      <c r="D67" s="74" t="s">
        <v>100</v>
      </c>
      <c r="E67" s="71"/>
      <c r="F67" s="71"/>
      <c r="G67" s="69">
        <v>0</v>
      </c>
    </row>
    <row r="68" spans="1:7" ht="54">
      <c r="A68" s="486"/>
      <c r="B68" s="486"/>
      <c r="C68" s="488"/>
      <c r="D68" s="68" t="s">
        <v>28</v>
      </c>
      <c r="E68" s="69"/>
      <c r="F68" s="69"/>
      <c r="G68" s="69">
        <v>0</v>
      </c>
    </row>
    <row r="69" spans="1:7" ht="18">
      <c r="A69" s="487"/>
      <c r="B69" s="487"/>
      <c r="C69" s="488"/>
      <c r="D69" s="72" t="s">
        <v>29</v>
      </c>
      <c r="E69" s="69">
        <v>9596.4</v>
      </c>
      <c r="F69" s="69">
        <v>9541.8</v>
      </c>
      <c r="G69" s="69">
        <f>F69/E69*100</f>
        <v>99.43103663873953</v>
      </c>
    </row>
    <row r="76" ht="14.25">
      <c r="A76" t="s">
        <v>129</v>
      </c>
    </row>
    <row r="77" ht="14.25">
      <c r="A77" t="s">
        <v>130</v>
      </c>
    </row>
  </sheetData>
  <sheetProtection/>
  <mergeCells count="30">
    <mergeCell ref="A61:A69"/>
    <mergeCell ref="B61:B69"/>
    <mergeCell ref="C61:C69"/>
    <mergeCell ref="A1:D1"/>
    <mergeCell ref="A2:G2"/>
    <mergeCell ref="A3:B4"/>
    <mergeCell ref="C3:C5"/>
    <mergeCell ref="D3:D5"/>
    <mergeCell ref="A15:A23"/>
    <mergeCell ref="B15:B23"/>
    <mergeCell ref="C33:C41"/>
    <mergeCell ref="A42:A50"/>
    <mergeCell ref="C15:C23"/>
    <mergeCell ref="E3:F3"/>
    <mergeCell ref="G3:G5"/>
    <mergeCell ref="E4:E5"/>
    <mergeCell ref="F4:F5"/>
    <mergeCell ref="A6:A14"/>
    <mergeCell ref="B6:B14"/>
    <mergeCell ref="C6:C14"/>
    <mergeCell ref="B42:B50"/>
    <mergeCell ref="C42:C50"/>
    <mergeCell ref="A24:A32"/>
    <mergeCell ref="B24:B32"/>
    <mergeCell ref="C24:C32"/>
    <mergeCell ref="A51:A59"/>
    <mergeCell ref="B51:B59"/>
    <mergeCell ref="C51:C59"/>
    <mergeCell ref="A33:A41"/>
    <mergeCell ref="B33:B41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view="pageBreakPreview" zoomScale="60" zoomScalePageLayoutView="0" workbookViewId="0" topLeftCell="A29">
      <selection activeCell="N8" sqref="N8"/>
    </sheetView>
  </sheetViews>
  <sheetFormatPr defaultColWidth="9.140625" defaultRowHeight="15"/>
  <cols>
    <col min="1" max="4" width="5.7109375" style="0" customWidth="1"/>
    <col min="5" max="5" width="31.28125" style="31" customWidth="1"/>
    <col min="6" max="6" width="15.421875" style="31" customWidth="1"/>
    <col min="7" max="8" width="8.8515625" style="31" customWidth="1"/>
    <col min="9" max="9" width="13.00390625" style="31" customWidth="1"/>
    <col min="10" max="10" width="18.7109375" style="31" customWidth="1"/>
    <col min="11" max="11" width="25.57421875" style="0" customWidth="1"/>
  </cols>
  <sheetData>
    <row r="1" spans="1:11" ht="15">
      <c r="A1" s="178"/>
      <c r="B1" s="178"/>
      <c r="C1" s="178"/>
      <c r="D1" s="178"/>
      <c r="E1" s="350"/>
      <c r="F1" s="350"/>
      <c r="G1" s="497" t="s">
        <v>191</v>
      </c>
      <c r="H1" s="497"/>
      <c r="I1" s="497"/>
      <c r="J1" s="497"/>
      <c r="K1" s="498"/>
    </row>
    <row r="2" spans="1:11" ht="15">
      <c r="A2" s="178"/>
      <c r="B2" s="178"/>
      <c r="C2" s="178"/>
      <c r="D2" s="179"/>
      <c r="E2" s="351"/>
      <c r="F2" s="351"/>
      <c r="G2" s="351"/>
      <c r="H2" s="351"/>
      <c r="I2" s="351"/>
      <c r="J2" s="351"/>
      <c r="K2" s="179"/>
    </row>
    <row r="3" spans="1:11" ht="17.25">
      <c r="A3" s="499" t="s">
        <v>535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11" ht="17.25">
      <c r="A4" s="499" t="s">
        <v>192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</row>
    <row r="5" spans="1:11" ht="15">
      <c r="A5" s="180"/>
      <c r="B5" s="180"/>
      <c r="C5" s="180"/>
      <c r="D5" s="180"/>
      <c r="E5" s="181"/>
      <c r="F5" s="181"/>
      <c r="G5" s="181"/>
      <c r="H5" s="181"/>
      <c r="I5" s="181"/>
      <c r="J5" s="181"/>
      <c r="K5" s="181"/>
    </row>
    <row r="6" spans="1:11" ht="51" customHeight="1">
      <c r="A6" s="500" t="s">
        <v>0</v>
      </c>
      <c r="B6" s="500"/>
      <c r="C6" s="500"/>
      <c r="D6" s="500"/>
      <c r="E6" s="352" t="s">
        <v>193</v>
      </c>
      <c r="F6" s="352" t="s">
        <v>194</v>
      </c>
      <c r="G6" s="352" t="s">
        <v>476</v>
      </c>
      <c r="H6" s="352" t="s">
        <v>477</v>
      </c>
      <c r="I6" s="352" t="s">
        <v>195</v>
      </c>
      <c r="J6" s="352" t="s">
        <v>478</v>
      </c>
      <c r="K6" s="183" t="s">
        <v>479</v>
      </c>
    </row>
    <row r="7" spans="1:11" ht="15">
      <c r="A7" s="182" t="s">
        <v>3</v>
      </c>
      <c r="B7" s="182" t="s">
        <v>4</v>
      </c>
      <c r="C7" s="182" t="s">
        <v>14</v>
      </c>
      <c r="D7" s="182" t="s">
        <v>15</v>
      </c>
      <c r="E7" s="352"/>
      <c r="F7" s="352"/>
      <c r="G7" s="352"/>
      <c r="H7" s="353"/>
      <c r="I7" s="353"/>
      <c r="J7" s="353"/>
      <c r="K7" s="182"/>
    </row>
    <row r="8" spans="1:11" ht="33" customHeight="1">
      <c r="A8" s="402" t="s">
        <v>32</v>
      </c>
      <c r="B8" s="402" t="s">
        <v>31</v>
      </c>
      <c r="C8" s="402"/>
      <c r="D8" s="403"/>
      <c r="E8" s="501" t="s">
        <v>56</v>
      </c>
      <c r="F8" s="501"/>
      <c r="G8" s="501"/>
      <c r="H8" s="501"/>
      <c r="I8" s="501"/>
      <c r="J8" s="501"/>
      <c r="K8" s="501"/>
    </row>
    <row r="9" spans="1:11" ht="114.75" customHeight="1">
      <c r="A9" s="407" t="s">
        <v>32</v>
      </c>
      <c r="B9" s="407" t="s">
        <v>31</v>
      </c>
      <c r="C9" s="407" t="s">
        <v>32</v>
      </c>
      <c r="D9" s="329"/>
      <c r="E9" s="354" t="s">
        <v>196</v>
      </c>
      <c r="F9" s="355" t="s">
        <v>197</v>
      </c>
      <c r="G9" s="355" t="s">
        <v>487</v>
      </c>
      <c r="H9" s="355" t="s">
        <v>487</v>
      </c>
      <c r="I9" s="354" t="s">
        <v>488</v>
      </c>
      <c r="J9" s="356" t="s">
        <v>489</v>
      </c>
      <c r="K9" s="331"/>
    </row>
    <row r="10" spans="1:11" ht="67.5" customHeight="1">
      <c r="A10" s="407" t="s">
        <v>32</v>
      </c>
      <c r="B10" s="407" t="s">
        <v>31</v>
      </c>
      <c r="C10" s="407" t="s">
        <v>32</v>
      </c>
      <c r="D10" s="391"/>
      <c r="E10" s="354" t="s">
        <v>57</v>
      </c>
      <c r="F10" s="357"/>
      <c r="G10" s="357"/>
      <c r="H10" s="357"/>
      <c r="I10" s="354"/>
      <c r="J10" s="358"/>
      <c r="K10" s="332"/>
    </row>
    <row r="11" spans="1:11" ht="110.25" customHeight="1">
      <c r="A11" s="407" t="s">
        <v>32</v>
      </c>
      <c r="B11" s="407" t="s">
        <v>31</v>
      </c>
      <c r="C11" s="407" t="s">
        <v>32</v>
      </c>
      <c r="D11" s="329" t="s">
        <v>31</v>
      </c>
      <c r="E11" s="359" t="s">
        <v>58</v>
      </c>
      <c r="F11" s="355" t="s">
        <v>197</v>
      </c>
      <c r="G11" s="355" t="s">
        <v>487</v>
      </c>
      <c r="H11" s="355" t="s">
        <v>487</v>
      </c>
      <c r="I11" s="354" t="s">
        <v>490</v>
      </c>
      <c r="J11" s="356" t="s">
        <v>491</v>
      </c>
      <c r="K11" s="331"/>
    </row>
    <row r="12" spans="1:11" ht="33.75" customHeight="1">
      <c r="A12" s="407" t="s">
        <v>32</v>
      </c>
      <c r="B12" s="407" t="s">
        <v>31</v>
      </c>
      <c r="C12" s="407" t="s">
        <v>32</v>
      </c>
      <c r="D12" s="329" t="s">
        <v>59</v>
      </c>
      <c r="E12" s="359" t="s">
        <v>199</v>
      </c>
      <c r="F12" s="355" t="s">
        <v>197</v>
      </c>
      <c r="G12" s="355" t="s">
        <v>200</v>
      </c>
      <c r="H12" s="355" t="s">
        <v>200</v>
      </c>
      <c r="I12" s="354" t="s">
        <v>492</v>
      </c>
      <c r="J12" s="356" t="s">
        <v>493</v>
      </c>
      <c r="K12" s="331"/>
    </row>
    <row r="13" spans="1:11" ht="74.25" customHeight="1">
      <c r="A13" s="407" t="s">
        <v>32</v>
      </c>
      <c r="B13" s="407" t="s">
        <v>31</v>
      </c>
      <c r="C13" s="407" t="s">
        <v>32</v>
      </c>
      <c r="D13" s="329" t="s">
        <v>30</v>
      </c>
      <c r="E13" s="359" t="s">
        <v>60</v>
      </c>
      <c r="F13" s="355" t="s">
        <v>197</v>
      </c>
      <c r="G13" s="355" t="s">
        <v>200</v>
      </c>
      <c r="H13" s="355" t="s">
        <v>200</v>
      </c>
      <c r="I13" s="360" t="s">
        <v>494</v>
      </c>
      <c r="J13" s="360" t="s">
        <v>494</v>
      </c>
      <c r="K13" s="330" t="s">
        <v>495</v>
      </c>
    </row>
    <row r="14" spans="1:11" ht="102.75" customHeight="1">
      <c r="A14" s="407" t="s">
        <v>32</v>
      </c>
      <c r="B14" s="407" t="s">
        <v>31</v>
      </c>
      <c r="C14" s="407" t="s">
        <v>32</v>
      </c>
      <c r="D14" s="329"/>
      <c r="E14" s="359" t="s">
        <v>62</v>
      </c>
      <c r="F14" s="355" t="s">
        <v>197</v>
      </c>
      <c r="G14" s="355" t="s">
        <v>201</v>
      </c>
      <c r="H14" s="355" t="s">
        <v>201</v>
      </c>
      <c r="I14" s="354" t="s">
        <v>496</v>
      </c>
      <c r="J14" s="356" t="s">
        <v>497</v>
      </c>
      <c r="K14" s="331"/>
    </row>
    <row r="15" spans="1:11" ht="188.25" customHeight="1">
      <c r="A15" s="407" t="s">
        <v>32</v>
      </c>
      <c r="B15" s="407" t="s">
        <v>31</v>
      </c>
      <c r="C15" s="407" t="s">
        <v>32</v>
      </c>
      <c r="D15" s="329"/>
      <c r="E15" s="359" t="s">
        <v>498</v>
      </c>
      <c r="F15" s="355" t="s">
        <v>197</v>
      </c>
      <c r="G15" s="355" t="s">
        <v>200</v>
      </c>
      <c r="H15" s="355" t="s">
        <v>200</v>
      </c>
      <c r="I15" s="354" t="s">
        <v>499</v>
      </c>
      <c r="J15" s="356" t="s">
        <v>500</v>
      </c>
      <c r="K15" s="331"/>
    </row>
    <row r="16" spans="1:11" ht="49.5" customHeight="1">
      <c r="A16" s="407" t="s">
        <v>32</v>
      </c>
      <c r="B16" s="407" t="s">
        <v>31</v>
      </c>
      <c r="C16" s="408" t="s">
        <v>32</v>
      </c>
      <c r="D16" s="391"/>
      <c r="E16" s="354" t="s">
        <v>202</v>
      </c>
      <c r="F16" s="357" t="s">
        <v>197</v>
      </c>
      <c r="G16" s="357" t="s">
        <v>198</v>
      </c>
      <c r="H16" s="357" t="s">
        <v>198</v>
      </c>
      <c r="I16" s="354" t="s">
        <v>501</v>
      </c>
      <c r="J16" s="358" t="s">
        <v>502</v>
      </c>
      <c r="K16" s="333"/>
    </row>
    <row r="17" spans="1:11" ht="62.25" customHeight="1">
      <c r="A17" s="407" t="s">
        <v>32</v>
      </c>
      <c r="B17" s="407" t="s">
        <v>31</v>
      </c>
      <c r="C17" s="408" t="s">
        <v>32</v>
      </c>
      <c r="D17" s="391"/>
      <c r="E17" s="354" t="s">
        <v>203</v>
      </c>
      <c r="F17" s="355" t="s">
        <v>197</v>
      </c>
      <c r="G17" s="355" t="s">
        <v>198</v>
      </c>
      <c r="H17" s="355" t="s">
        <v>198</v>
      </c>
      <c r="I17" s="354" t="s">
        <v>503</v>
      </c>
      <c r="J17" s="356" t="s">
        <v>504</v>
      </c>
      <c r="K17" s="331"/>
    </row>
    <row r="18" spans="1:11" ht="63.75" customHeight="1">
      <c r="A18" s="407" t="s">
        <v>32</v>
      </c>
      <c r="B18" s="407" t="s">
        <v>31</v>
      </c>
      <c r="C18" s="407" t="s">
        <v>32</v>
      </c>
      <c r="D18" s="391"/>
      <c r="E18" s="361" t="s">
        <v>204</v>
      </c>
      <c r="F18" s="357" t="s">
        <v>197</v>
      </c>
      <c r="G18" s="357" t="s">
        <v>198</v>
      </c>
      <c r="H18" s="357" t="s">
        <v>198</v>
      </c>
      <c r="I18" s="354" t="s">
        <v>505</v>
      </c>
      <c r="J18" s="358" t="s">
        <v>506</v>
      </c>
      <c r="K18" s="333"/>
    </row>
    <row r="19" spans="1:11" ht="90.75" customHeight="1">
      <c r="A19" s="407" t="s">
        <v>32</v>
      </c>
      <c r="B19" s="407" t="s">
        <v>31</v>
      </c>
      <c r="C19" s="407" t="s">
        <v>32</v>
      </c>
      <c r="D19" s="391"/>
      <c r="E19" s="354" t="s">
        <v>205</v>
      </c>
      <c r="F19" s="357" t="s">
        <v>197</v>
      </c>
      <c r="G19" s="357" t="s">
        <v>198</v>
      </c>
      <c r="H19" s="357" t="s">
        <v>198</v>
      </c>
      <c r="I19" s="354" t="s">
        <v>205</v>
      </c>
      <c r="J19" s="358" t="s">
        <v>507</v>
      </c>
      <c r="K19" s="334"/>
    </row>
    <row r="20" spans="1:11" ht="60" customHeight="1">
      <c r="A20" s="407" t="s">
        <v>32</v>
      </c>
      <c r="B20" s="407" t="s">
        <v>31</v>
      </c>
      <c r="C20" s="408" t="s">
        <v>32</v>
      </c>
      <c r="D20" s="391"/>
      <c r="E20" s="354" t="s">
        <v>206</v>
      </c>
      <c r="F20" s="357"/>
      <c r="G20" s="362"/>
      <c r="H20" s="362"/>
      <c r="I20" s="363"/>
      <c r="J20" s="358"/>
      <c r="K20" s="332"/>
    </row>
    <row r="21" spans="1:11" ht="99" customHeight="1">
      <c r="A21" s="407" t="s">
        <v>32</v>
      </c>
      <c r="B21" s="407" t="s">
        <v>31</v>
      </c>
      <c r="C21" s="407" t="s">
        <v>32</v>
      </c>
      <c r="D21" s="329" t="s">
        <v>31</v>
      </c>
      <c r="E21" s="354" t="s">
        <v>207</v>
      </c>
      <c r="F21" s="355" t="s">
        <v>197</v>
      </c>
      <c r="G21" s="355" t="s">
        <v>198</v>
      </c>
      <c r="H21" s="355" t="s">
        <v>198</v>
      </c>
      <c r="I21" s="354" t="s">
        <v>508</v>
      </c>
      <c r="J21" s="356" t="s">
        <v>509</v>
      </c>
      <c r="K21" s="331"/>
    </row>
    <row r="22" spans="1:11" ht="62.25" customHeight="1">
      <c r="A22" s="407" t="s">
        <v>32</v>
      </c>
      <c r="B22" s="407" t="s">
        <v>31</v>
      </c>
      <c r="C22" s="407" t="s">
        <v>32</v>
      </c>
      <c r="D22" s="329" t="s">
        <v>59</v>
      </c>
      <c r="E22" s="354" t="s">
        <v>208</v>
      </c>
      <c r="F22" s="355" t="s">
        <v>197</v>
      </c>
      <c r="G22" s="355" t="s">
        <v>198</v>
      </c>
      <c r="H22" s="355" t="s">
        <v>198</v>
      </c>
      <c r="I22" s="354" t="s">
        <v>510</v>
      </c>
      <c r="J22" s="356" t="s">
        <v>511</v>
      </c>
      <c r="K22" s="331"/>
    </row>
    <row r="23" spans="1:11" ht="137.25" customHeight="1">
      <c r="A23" s="407" t="s">
        <v>32</v>
      </c>
      <c r="B23" s="407" t="s">
        <v>31</v>
      </c>
      <c r="C23" s="407" t="s">
        <v>32</v>
      </c>
      <c r="D23" s="391" t="s">
        <v>30</v>
      </c>
      <c r="E23" s="364" t="s">
        <v>209</v>
      </c>
      <c r="F23" s="357" t="s">
        <v>197</v>
      </c>
      <c r="G23" s="357" t="s">
        <v>200</v>
      </c>
      <c r="H23" s="357" t="s">
        <v>200</v>
      </c>
      <c r="I23" s="354" t="s">
        <v>512</v>
      </c>
      <c r="J23" s="358" t="s">
        <v>513</v>
      </c>
      <c r="K23" s="335"/>
    </row>
    <row r="24" spans="1:11" ht="67.5" customHeight="1">
      <c r="A24" s="407" t="s">
        <v>32</v>
      </c>
      <c r="B24" s="407" t="s">
        <v>31</v>
      </c>
      <c r="C24" s="407" t="s">
        <v>32</v>
      </c>
      <c r="D24" s="329" t="s">
        <v>83</v>
      </c>
      <c r="E24" s="365" t="s">
        <v>210</v>
      </c>
      <c r="F24" s="355" t="s">
        <v>197</v>
      </c>
      <c r="G24" s="355" t="s">
        <v>198</v>
      </c>
      <c r="H24" s="355" t="s">
        <v>198</v>
      </c>
      <c r="I24" s="354" t="s">
        <v>514</v>
      </c>
      <c r="J24" s="356" t="s">
        <v>515</v>
      </c>
      <c r="K24" s="331"/>
    </row>
    <row r="25" spans="1:11" ht="128.25" customHeight="1">
      <c r="A25" s="407" t="s">
        <v>32</v>
      </c>
      <c r="B25" s="407" t="s">
        <v>31</v>
      </c>
      <c r="C25" s="407" t="s">
        <v>32</v>
      </c>
      <c r="D25" s="329"/>
      <c r="E25" s="366" t="s">
        <v>211</v>
      </c>
      <c r="F25" s="355" t="s">
        <v>197</v>
      </c>
      <c r="G25" s="355" t="s">
        <v>198</v>
      </c>
      <c r="H25" s="355" t="s">
        <v>198</v>
      </c>
      <c r="I25" s="354" t="s">
        <v>516</v>
      </c>
      <c r="J25" s="356" t="s">
        <v>517</v>
      </c>
      <c r="K25" s="331"/>
    </row>
    <row r="26" spans="1:11" ht="32.25" customHeight="1">
      <c r="A26" s="407" t="s">
        <v>32</v>
      </c>
      <c r="B26" s="407" t="s">
        <v>31</v>
      </c>
      <c r="C26" s="407" t="s">
        <v>32</v>
      </c>
      <c r="D26" s="329"/>
      <c r="E26" s="365" t="s">
        <v>212</v>
      </c>
      <c r="F26" s="355" t="s">
        <v>197</v>
      </c>
      <c r="G26" s="355" t="s">
        <v>198</v>
      </c>
      <c r="H26" s="355" t="s">
        <v>198</v>
      </c>
      <c r="I26" s="354" t="s">
        <v>518</v>
      </c>
      <c r="J26" s="356" t="s">
        <v>519</v>
      </c>
      <c r="K26" s="331"/>
    </row>
    <row r="27" spans="1:11" ht="54.75" customHeight="1">
      <c r="A27" s="407" t="s">
        <v>32</v>
      </c>
      <c r="B27" s="407" t="s">
        <v>31</v>
      </c>
      <c r="C27" s="407" t="s">
        <v>32</v>
      </c>
      <c r="D27" s="391"/>
      <c r="E27" s="367" t="s">
        <v>213</v>
      </c>
      <c r="F27" s="357"/>
      <c r="G27" s="357"/>
      <c r="H27" s="357"/>
      <c r="I27" s="367"/>
      <c r="J27" s="358"/>
      <c r="K27" s="332"/>
    </row>
    <row r="28" spans="1:11" ht="280.5">
      <c r="A28" s="407" t="s">
        <v>32</v>
      </c>
      <c r="B28" s="407" t="s">
        <v>31</v>
      </c>
      <c r="C28" s="407" t="s">
        <v>32</v>
      </c>
      <c r="D28" s="391" t="s">
        <v>31</v>
      </c>
      <c r="E28" s="368" t="s">
        <v>214</v>
      </c>
      <c r="F28" s="357" t="s">
        <v>197</v>
      </c>
      <c r="G28" s="357" t="s">
        <v>198</v>
      </c>
      <c r="H28" s="357" t="s">
        <v>198</v>
      </c>
      <c r="I28" s="354" t="s">
        <v>520</v>
      </c>
      <c r="J28" s="358" t="s">
        <v>521</v>
      </c>
      <c r="K28" s="335"/>
    </row>
    <row r="29" spans="1:11" ht="296.25">
      <c r="A29" s="407" t="s">
        <v>32</v>
      </c>
      <c r="B29" s="407" t="s">
        <v>31</v>
      </c>
      <c r="C29" s="407" t="s">
        <v>32</v>
      </c>
      <c r="D29" s="329" t="s">
        <v>59</v>
      </c>
      <c r="E29" s="365" t="s">
        <v>215</v>
      </c>
      <c r="F29" s="355" t="s">
        <v>197</v>
      </c>
      <c r="G29" s="355" t="s">
        <v>198</v>
      </c>
      <c r="H29" s="355" t="s">
        <v>198</v>
      </c>
      <c r="I29" s="354" t="s">
        <v>522</v>
      </c>
      <c r="J29" s="356" t="s">
        <v>523</v>
      </c>
      <c r="K29" s="331"/>
    </row>
    <row r="30" spans="1:11" ht="78">
      <c r="A30" s="407" t="s">
        <v>32</v>
      </c>
      <c r="B30" s="407" t="s">
        <v>31</v>
      </c>
      <c r="C30" s="407" t="s">
        <v>32</v>
      </c>
      <c r="D30" s="391"/>
      <c r="E30" s="367" t="s">
        <v>216</v>
      </c>
      <c r="F30" s="357"/>
      <c r="G30" s="357"/>
      <c r="H30" s="357"/>
      <c r="I30" s="354"/>
      <c r="J30" s="358"/>
      <c r="K30" s="332"/>
    </row>
    <row r="31" spans="1:11" ht="311.25" customHeight="1">
      <c r="A31" s="407" t="s">
        <v>32</v>
      </c>
      <c r="B31" s="407" t="s">
        <v>31</v>
      </c>
      <c r="C31" s="407" t="s">
        <v>32</v>
      </c>
      <c r="D31" s="391" t="s">
        <v>31</v>
      </c>
      <c r="E31" s="367" t="s">
        <v>217</v>
      </c>
      <c r="F31" s="357" t="s">
        <v>197</v>
      </c>
      <c r="G31" s="357" t="s">
        <v>198</v>
      </c>
      <c r="H31" s="357" t="s">
        <v>198</v>
      </c>
      <c r="I31" s="354" t="s">
        <v>524</v>
      </c>
      <c r="J31" s="358" t="s">
        <v>525</v>
      </c>
      <c r="K31" s="335"/>
    </row>
    <row r="32" spans="1:11" ht="124.5">
      <c r="A32" s="407" t="s">
        <v>32</v>
      </c>
      <c r="B32" s="407" t="s">
        <v>31</v>
      </c>
      <c r="C32" s="407" t="s">
        <v>32</v>
      </c>
      <c r="D32" s="329" t="s">
        <v>59</v>
      </c>
      <c r="E32" s="369" t="s">
        <v>218</v>
      </c>
      <c r="F32" s="370" t="s">
        <v>197</v>
      </c>
      <c r="G32" s="370" t="s">
        <v>198</v>
      </c>
      <c r="H32" s="370" t="s">
        <v>198</v>
      </c>
      <c r="I32" s="359" t="s">
        <v>526</v>
      </c>
      <c r="J32" s="356" t="s">
        <v>527</v>
      </c>
      <c r="K32" s="331"/>
    </row>
    <row r="33" spans="1:11" ht="342.75">
      <c r="A33" s="407" t="s">
        <v>32</v>
      </c>
      <c r="B33" s="407" t="s">
        <v>31</v>
      </c>
      <c r="C33" s="407" t="s">
        <v>32</v>
      </c>
      <c r="D33" s="391" t="s">
        <v>30</v>
      </c>
      <c r="E33" s="367" t="s">
        <v>219</v>
      </c>
      <c r="F33" s="357" t="s">
        <v>197</v>
      </c>
      <c r="G33" s="357" t="s">
        <v>198</v>
      </c>
      <c r="H33" s="357" t="s">
        <v>198</v>
      </c>
      <c r="I33" s="354" t="s">
        <v>528</v>
      </c>
      <c r="J33" s="358" t="s">
        <v>529</v>
      </c>
      <c r="K33" s="335"/>
    </row>
    <row r="34" spans="1:11" ht="36" customHeight="1">
      <c r="A34" s="407"/>
      <c r="B34" s="407"/>
      <c r="C34" s="407"/>
      <c r="D34" s="407"/>
      <c r="E34" s="409"/>
      <c r="F34" s="371" t="s">
        <v>220</v>
      </c>
      <c r="G34" s="371"/>
      <c r="H34" s="371"/>
      <c r="I34" s="371"/>
      <c r="J34" s="410" t="s">
        <v>581</v>
      </c>
      <c r="K34" s="411"/>
    </row>
    <row r="35" spans="1:11" ht="30.75">
      <c r="A35" s="412" t="s">
        <v>32</v>
      </c>
      <c r="B35" s="412" t="s">
        <v>59</v>
      </c>
      <c r="C35" s="408"/>
      <c r="D35" s="412"/>
      <c r="E35" s="413" t="s">
        <v>71</v>
      </c>
      <c r="F35" s="372"/>
      <c r="G35" s="372"/>
      <c r="H35" s="372"/>
      <c r="I35" s="372"/>
      <c r="J35" s="372"/>
      <c r="K35" s="414"/>
    </row>
    <row r="36" spans="1:11" ht="93">
      <c r="A36" s="407" t="s">
        <v>32</v>
      </c>
      <c r="B36" s="407" t="s">
        <v>59</v>
      </c>
      <c r="C36" s="407" t="s">
        <v>32</v>
      </c>
      <c r="D36" s="407"/>
      <c r="E36" s="409" t="s">
        <v>221</v>
      </c>
      <c r="F36" s="397" t="s">
        <v>222</v>
      </c>
      <c r="G36" s="374" t="s">
        <v>198</v>
      </c>
      <c r="H36" s="374" t="s">
        <v>198</v>
      </c>
      <c r="I36" s="374" t="s">
        <v>540</v>
      </c>
      <c r="J36" s="392" t="s">
        <v>540</v>
      </c>
      <c r="K36" s="401"/>
    </row>
    <row r="37" spans="1:11" ht="171">
      <c r="A37" s="407" t="s">
        <v>32</v>
      </c>
      <c r="B37" s="407" t="s">
        <v>59</v>
      </c>
      <c r="C37" s="407" t="s">
        <v>32</v>
      </c>
      <c r="D37" s="407" t="s">
        <v>31</v>
      </c>
      <c r="E37" s="409" t="s">
        <v>89</v>
      </c>
      <c r="F37" s="374" t="s">
        <v>197</v>
      </c>
      <c r="G37" s="374" t="s">
        <v>200</v>
      </c>
      <c r="H37" s="374" t="s">
        <v>198</v>
      </c>
      <c r="I37" s="374" t="s">
        <v>540</v>
      </c>
      <c r="J37" s="392" t="s">
        <v>540</v>
      </c>
      <c r="K37" s="401"/>
    </row>
    <row r="38" spans="1:11" ht="64.5" customHeight="1">
      <c r="A38" s="407" t="s">
        <v>32</v>
      </c>
      <c r="B38" s="407" t="s">
        <v>59</v>
      </c>
      <c r="C38" s="407" t="s">
        <v>32</v>
      </c>
      <c r="D38" s="407" t="s">
        <v>59</v>
      </c>
      <c r="E38" s="375" t="s">
        <v>199</v>
      </c>
      <c r="F38" s="374" t="s">
        <v>197</v>
      </c>
      <c r="G38" s="374" t="s">
        <v>200</v>
      </c>
      <c r="H38" s="374" t="s">
        <v>198</v>
      </c>
      <c r="I38" s="374" t="s">
        <v>224</v>
      </c>
      <c r="J38" s="374" t="s">
        <v>224</v>
      </c>
      <c r="K38" s="401"/>
    </row>
    <row r="39" spans="1:11" ht="62.25">
      <c r="A39" s="407" t="s">
        <v>32</v>
      </c>
      <c r="B39" s="407" t="s">
        <v>59</v>
      </c>
      <c r="C39" s="407" t="s">
        <v>32</v>
      </c>
      <c r="D39" s="407" t="s">
        <v>30</v>
      </c>
      <c r="E39" s="409" t="s">
        <v>60</v>
      </c>
      <c r="F39" s="374" t="s">
        <v>197</v>
      </c>
      <c r="G39" s="374" t="s">
        <v>198</v>
      </c>
      <c r="H39" s="374" t="s">
        <v>198</v>
      </c>
      <c r="I39" s="374" t="s">
        <v>540</v>
      </c>
      <c r="J39" s="374" t="s">
        <v>540</v>
      </c>
      <c r="K39" s="401"/>
    </row>
    <row r="40" spans="1:11" ht="249">
      <c r="A40" s="407" t="s">
        <v>32</v>
      </c>
      <c r="B40" s="407" t="s">
        <v>59</v>
      </c>
      <c r="C40" s="407" t="s">
        <v>22</v>
      </c>
      <c r="D40" s="407"/>
      <c r="E40" s="415" t="s">
        <v>225</v>
      </c>
      <c r="F40" s="374" t="s">
        <v>197</v>
      </c>
      <c r="G40" s="374" t="s">
        <v>198</v>
      </c>
      <c r="H40" s="374" t="s">
        <v>198</v>
      </c>
      <c r="I40" s="374" t="s">
        <v>226</v>
      </c>
      <c r="J40" s="374" t="s">
        <v>584</v>
      </c>
      <c r="K40" s="330" t="s">
        <v>495</v>
      </c>
    </row>
    <row r="41" spans="1:11" ht="390">
      <c r="A41" s="407" t="s">
        <v>32</v>
      </c>
      <c r="B41" s="407" t="s">
        <v>59</v>
      </c>
      <c r="C41" s="407" t="s">
        <v>61</v>
      </c>
      <c r="D41" s="407"/>
      <c r="E41" s="415" t="s">
        <v>91</v>
      </c>
      <c r="F41" s="374" t="s">
        <v>197</v>
      </c>
      <c r="G41" s="374" t="s">
        <v>227</v>
      </c>
      <c r="H41" s="374" t="s">
        <v>198</v>
      </c>
      <c r="I41" s="374" t="s">
        <v>226</v>
      </c>
      <c r="J41" s="374" t="s">
        <v>226</v>
      </c>
      <c r="K41" s="401"/>
    </row>
    <row r="42" spans="1:11" ht="75" customHeight="1">
      <c r="A42" s="407" t="s">
        <v>32</v>
      </c>
      <c r="B42" s="407" t="s">
        <v>59</v>
      </c>
      <c r="C42" s="407" t="s">
        <v>32</v>
      </c>
      <c r="D42" s="407"/>
      <c r="E42" s="374" t="s">
        <v>228</v>
      </c>
      <c r="F42" s="374" t="s">
        <v>197</v>
      </c>
      <c r="G42" s="374" t="s">
        <v>198</v>
      </c>
      <c r="H42" s="374" t="s">
        <v>198</v>
      </c>
      <c r="I42" s="374" t="s">
        <v>229</v>
      </c>
      <c r="J42" s="374" t="s">
        <v>229</v>
      </c>
      <c r="K42" s="401"/>
    </row>
    <row r="43" spans="1:11" ht="108.75">
      <c r="A43" s="407" t="s">
        <v>32</v>
      </c>
      <c r="B43" s="407" t="s">
        <v>59</v>
      </c>
      <c r="C43" s="407" t="s">
        <v>32</v>
      </c>
      <c r="D43" s="407"/>
      <c r="E43" s="415" t="s">
        <v>230</v>
      </c>
      <c r="F43" s="374" t="s">
        <v>197</v>
      </c>
      <c r="G43" s="374" t="s">
        <v>198</v>
      </c>
      <c r="H43" s="374"/>
      <c r="I43" s="374" t="s">
        <v>223</v>
      </c>
      <c r="J43" s="392" t="s">
        <v>582</v>
      </c>
      <c r="K43" s="401"/>
    </row>
    <row r="44" spans="1:11" ht="195" customHeight="1">
      <c r="A44" s="407" t="s">
        <v>32</v>
      </c>
      <c r="B44" s="407" t="s">
        <v>59</v>
      </c>
      <c r="C44" s="407" t="s">
        <v>32</v>
      </c>
      <c r="D44" s="407"/>
      <c r="E44" s="374" t="s">
        <v>231</v>
      </c>
      <c r="F44" s="374" t="s">
        <v>197</v>
      </c>
      <c r="G44" s="374" t="s">
        <v>198</v>
      </c>
      <c r="H44" s="374" t="s">
        <v>198</v>
      </c>
      <c r="I44" s="374" t="s">
        <v>232</v>
      </c>
      <c r="J44" s="374" t="s">
        <v>232</v>
      </c>
      <c r="K44" s="401"/>
    </row>
    <row r="45" spans="1:11" ht="136.5" customHeight="1">
      <c r="A45" s="407" t="s">
        <v>32</v>
      </c>
      <c r="B45" s="407" t="s">
        <v>59</v>
      </c>
      <c r="C45" s="407" t="s">
        <v>32</v>
      </c>
      <c r="D45" s="407"/>
      <c r="E45" s="374" t="s">
        <v>233</v>
      </c>
      <c r="F45" s="374" t="s">
        <v>197</v>
      </c>
      <c r="G45" s="374" t="s">
        <v>198</v>
      </c>
      <c r="H45" s="374" t="s">
        <v>198</v>
      </c>
      <c r="I45" s="374" t="s">
        <v>234</v>
      </c>
      <c r="J45" s="374" t="s">
        <v>234</v>
      </c>
      <c r="K45" s="401"/>
    </row>
    <row r="46" spans="1:11" ht="93">
      <c r="A46" s="407" t="s">
        <v>32</v>
      </c>
      <c r="B46" s="407" t="s">
        <v>59</v>
      </c>
      <c r="C46" s="407" t="s">
        <v>32</v>
      </c>
      <c r="D46" s="407"/>
      <c r="E46" s="374" t="s">
        <v>235</v>
      </c>
      <c r="F46" s="374" t="s">
        <v>222</v>
      </c>
      <c r="G46" s="374" t="s">
        <v>198</v>
      </c>
      <c r="H46" s="374" t="s">
        <v>198</v>
      </c>
      <c r="I46" s="374" t="s">
        <v>541</v>
      </c>
      <c r="J46" s="374" t="s">
        <v>540</v>
      </c>
      <c r="K46" s="401"/>
    </row>
    <row r="47" spans="1:11" ht="93">
      <c r="A47" s="407" t="s">
        <v>32</v>
      </c>
      <c r="B47" s="407" t="s">
        <v>59</v>
      </c>
      <c r="C47" s="407" t="s">
        <v>32</v>
      </c>
      <c r="D47" s="407"/>
      <c r="E47" s="374" t="s">
        <v>236</v>
      </c>
      <c r="F47" s="374" t="s">
        <v>197</v>
      </c>
      <c r="G47" s="374" t="s">
        <v>198</v>
      </c>
      <c r="H47" s="374" t="s">
        <v>198</v>
      </c>
      <c r="I47" s="374" t="s">
        <v>539</v>
      </c>
      <c r="J47" s="392" t="s">
        <v>540</v>
      </c>
      <c r="K47" s="401"/>
    </row>
    <row r="48" spans="1:11" ht="296.25">
      <c r="A48" s="407" t="s">
        <v>32</v>
      </c>
      <c r="B48" s="407" t="s">
        <v>59</v>
      </c>
      <c r="C48" s="407" t="s">
        <v>32</v>
      </c>
      <c r="D48" s="407"/>
      <c r="E48" s="374" t="s">
        <v>237</v>
      </c>
      <c r="F48" s="374"/>
      <c r="G48" s="397" t="s">
        <v>198</v>
      </c>
      <c r="H48" s="374" t="s">
        <v>198</v>
      </c>
      <c r="I48" s="374" t="s">
        <v>238</v>
      </c>
      <c r="J48" s="393" t="s">
        <v>572</v>
      </c>
      <c r="K48" s="401"/>
    </row>
    <row r="49" spans="1:11" ht="202.5">
      <c r="A49" s="407" t="s">
        <v>32</v>
      </c>
      <c r="B49" s="407" t="s">
        <v>59</v>
      </c>
      <c r="C49" s="407" t="s">
        <v>32</v>
      </c>
      <c r="D49" s="407"/>
      <c r="E49" s="374" t="s">
        <v>239</v>
      </c>
      <c r="F49" s="374" t="s">
        <v>197</v>
      </c>
      <c r="G49" s="397" t="s">
        <v>198</v>
      </c>
      <c r="H49" s="374" t="s">
        <v>198</v>
      </c>
      <c r="I49" s="374" t="s">
        <v>240</v>
      </c>
      <c r="J49" s="392" t="s">
        <v>540</v>
      </c>
      <c r="K49" s="401"/>
    </row>
    <row r="50" spans="1:11" ht="202.5">
      <c r="A50" s="407" t="s">
        <v>32</v>
      </c>
      <c r="B50" s="407" t="s">
        <v>59</v>
      </c>
      <c r="C50" s="407" t="s">
        <v>32</v>
      </c>
      <c r="D50" s="407"/>
      <c r="E50" s="415" t="s">
        <v>241</v>
      </c>
      <c r="F50" s="374" t="s">
        <v>197</v>
      </c>
      <c r="G50" s="397" t="s">
        <v>198</v>
      </c>
      <c r="H50" s="374" t="s">
        <v>198</v>
      </c>
      <c r="I50" s="374" t="s">
        <v>242</v>
      </c>
      <c r="J50" s="392" t="s">
        <v>540</v>
      </c>
      <c r="K50" s="401"/>
    </row>
    <row r="51" spans="1:11" ht="171">
      <c r="A51" s="407" t="s">
        <v>32</v>
      </c>
      <c r="B51" s="407" t="s">
        <v>59</v>
      </c>
      <c r="C51" s="407" t="s">
        <v>32</v>
      </c>
      <c r="D51" s="407"/>
      <c r="E51" s="374" t="s">
        <v>243</v>
      </c>
      <c r="F51" s="374" t="s">
        <v>197</v>
      </c>
      <c r="G51" s="397" t="s">
        <v>198</v>
      </c>
      <c r="H51" s="374" t="s">
        <v>198</v>
      </c>
      <c r="I51" s="374" t="s">
        <v>244</v>
      </c>
      <c r="J51" s="374" t="s">
        <v>556</v>
      </c>
      <c r="K51" s="401"/>
    </row>
    <row r="52" spans="1:11" ht="110.25" customHeight="1">
      <c r="A52" s="407" t="s">
        <v>32</v>
      </c>
      <c r="B52" s="407" t="s">
        <v>59</v>
      </c>
      <c r="C52" s="407" t="s">
        <v>32</v>
      </c>
      <c r="D52" s="407"/>
      <c r="E52" s="374" t="s">
        <v>245</v>
      </c>
      <c r="F52" s="374" t="s">
        <v>197</v>
      </c>
      <c r="G52" s="397" t="s">
        <v>198</v>
      </c>
      <c r="H52" s="374" t="s">
        <v>198</v>
      </c>
      <c r="I52" s="374" t="s">
        <v>246</v>
      </c>
      <c r="J52" s="374" t="s">
        <v>540</v>
      </c>
      <c r="K52" s="401"/>
    </row>
    <row r="53" spans="1:11" ht="51" customHeight="1">
      <c r="A53" s="407"/>
      <c r="B53" s="407" t="s">
        <v>59</v>
      </c>
      <c r="C53" s="407" t="s">
        <v>32</v>
      </c>
      <c r="D53" s="407"/>
      <c r="E53" s="416" t="s">
        <v>247</v>
      </c>
      <c r="F53" s="374" t="s">
        <v>197</v>
      </c>
      <c r="G53" s="397"/>
      <c r="H53" s="374"/>
      <c r="I53" s="374"/>
      <c r="J53" s="374"/>
      <c r="K53" s="401"/>
    </row>
    <row r="54" spans="1:11" ht="85.5" customHeight="1">
      <c r="A54" s="407" t="s">
        <v>32</v>
      </c>
      <c r="B54" s="407" t="s">
        <v>59</v>
      </c>
      <c r="C54" s="407" t="s">
        <v>32</v>
      </c>
      <c r="D54" s="407"/>
      <c r="E54" s="375" t="s">
        <v>248</v>
      </c>
      <c r="F54" s="374" t="s">
        <v>197</v>
      </c>
      <c r="G54" s="397" t="s">
        <v>198</v>
      </c>
      <c r="H54" s="374" t="s">
        <v>198</v>
      </c>
      <c r="I54" s="374" t="s">
        <v>249</v>
      </c>
      <c r="J54" s="374" t="s">
        <v>540</v>
      </c>
      <c r="K54" s="401"/>
    </row>
    <row r="55" spans="1:11" ht="133.5" customHeight="1">
      <c r="A55" s="407" t="s">
        <v>32</v>
      </c>
      <c r="B55" s="407" t="s">
        <v>59</v>
      </c>
      <c r="C55" s="407" t="s">
        <v>32</v>
      </c>
      <c r="D55" s="407"/>
      <c r="E55" s="375" t="s">
        <v>250</v>
      </c>
      <c r="F55" s="374" t="s">
        <v>197</v>
      </c>
      <c r="G55" s="397" t="s">
        <v>198</v>
      </c>
      <c r="H55" s="374" t="s">
        <v>198</v>
      </c>
      <c r="I55" s="374" t="s">
        <v>251</v>
      </c>
      <c r="J55" s="374" t="s">
        <v>557</v>
      </c>
      <c r="K55" s="401"/>
    </row>
    <row r="56" spans="1:11" ht="137.25" customHeight="1">
      <c r="A56" s="407" t="s">
        <v>32</v>
      </c>
      <c r="B56" s="407" t="s">
        <v>59</v>
      </c>
      <c r="C56" s="407" t="s">
        <v>32</v>
      </c>
      <c r="D56" s="407"/>
      <c r="E56" s="375" t="s">
        <v>252</v>
      </c>
      <c r="F56" s="374" t="s">
        <v>197</v>
      </c>
      <c r="G56" s="397" t="s">
        <v>198</v>
      </c>
      <c r="H56" s="374" t="s">
        <v>198</v>
      </c>
      <c r="I56" s="374" t="s">
        <v>253</v>
      </c>
      <c r="J56" s="374" t="s">
        <v>558</v>
      </c>
      <c r="K56" s="401"/>
    </row>
    <row r="57" spans="1:11" ht="144.75" customHeight="1">
      <c r="A57" s="407" t="s">
        <v>32</v>
      </c>
      <c r="B57" s="407" t="s">
        <v>59</v>
      </c>
      <c r="C57" s="407" t="s">
        <v>32</v>
      </c>
      <c r="D57" s="407"/>
      <c r="E57" s="375" t="s">
        <v>254</v>
      </c>
      <c r="F57" s="374" t="s">
        <v>197</v>
      </c>
      <c r="G57" s="397" t="s">
        <v>198</v>
      </c>
      <c r="H57" s="374" t="s">
        <v>198</v>
      </c>
      <c r="I57" s="374" t="s">
        <v>255</v>
      </c>
      <c r="J57" s="374" t="s">
        <v>559</v>
      </c>
      <c r="K57" s="401"/>
    </row>
    <row r="58" spans="1:11" ht="86.25" customHeight="1">
      <c r="A58" s="407" t="s">
        <v>32</v>
      </c>
      <c r="B58" s="407" t="s">
        <v>59</v>
      </c>
      <c r="C58" s="407" t="s">
        <v>32</v>
      </c>
      <c r="D58" s="407"/>
      <c r="E58" s="375" t="s">
        <v>256</v>
      </c>
      <c r="F58" s="374" t="s">
        <v>197</v>
      </c>
      <c r="G58" s="397" t="s">
        <v>198</v>
      </c>
      <c r="H58" s="374" t="s">
        <v>198</v>
      </c>
      <c r="I58" s="374" t="s">
        <v>257</v>
      </c>
      <c r="J58" s="374" t="s">
        <v>561</v>
      </c>
      <c r="K58" s="401"/>
    </row>
    <row r="59" spans="1:11" ht="148.5" customHeight="1">
      <c r="A59" s="407" t="s">
        <v>32</v>
      </c>
      <c r="B59" s="407" t="s">
        <v>59</v>
      </c>
      <c r="C59" s="407" t="s">
        <v>32</v>
      </c>
      <c r="D59" s="407"/>
      <c r="E59" s="375" t="s">
        <v>258</v>
      </c>
      <c r="F59" s="374" t="s">
        <v>197</v>
      </c>
      <c r="G59" s="397" t="s">
        <v>198</v>
      </c>
      <c r="H59" s="374" t="s">
        <v>198</v>
      </c>
      <c r="I59" s="375" t="s">
        <v>259</v>
      </c>
      <c r="J59" s="374" t="s">
        <v>560</v>
      </c>
      <c r="K59" s="398"/>
    </row>
    <row r="60" spans="1:11" ht="63.75" customHeight="1">
      <c r="A60" s="407"/>
      <c r="B60" s="407"/>
      <c r="C60" s="407"/>
      <c r="D60" s="407"/>
      <c r="E60" s="399" t="s">
        <v>312</v>
      </c>
      <c r="F60" s="371"/>
      <c r="G60" s="372"/>
      <c r="H60" s="374"/>
      <c r="I60" s="399" t="s">
        <v>583</v>
      </c>
      <c r="J60" s="392"/>
      <c r="K60" s="417"/>
    </row>
    <row r="61" spans="1:11" ht="39" customHeight="1">
      <c r="A61" s="412" t="s">
        <v>32</v>
      </c>
      <c r="B61" s="412" t="s">
        <v>30</v>
      </c>
      <c r="C61" s="412"/>
      <c r="D61" s="412"/>
      <c r="E61" s="371" t="s">
        <v>76</v>
      </c>
      <c r="F61" s="372"/>
      <c r="G61" s="372"/>
      <c r="H61" s="374" t="s">
        <v>198</v>
      </c>
      <c r="I61" s="374" t="s">
        <v>198</v>
      </c>
      <c r="J61" s="372"/>
      <c r="K61" s="414"/>
    </row>
    <row r="62" spans="1:11" ht="156" customHeight="1">
      <c r="A62" s="407" t="s">
        <v>32</v>
      </c>
      <c r="B62" s="407" t="s">
        <v>30</v>
      </c>
      <c r="C62" s="407" t="s">
        <v>32</v>
      </c>
      <c r="D62" s="407"/>
      <c r="E62" s="375" t="s">
        <v>260</v>
      </c>
      <c r="F62" s="374" t="s">
        <v>261</v>
      </c>
      <c r="G62" s="397" t="s">
        <v>200</v>
      </c>
      <c r="H62" s="374" t="s">
        <v>198</v>
      </c>
      <c r="I62" s="374" t="s">
        <v>262</v>
      </c>
      <c r="J62" s="392" t="s">
        <v>540</v>
      </c>
      <c r="K62" s="401"/>
    </row>
    <row r="63" spans="1:11" ht="173.25" customHeight="1">
      <c r="A63" s="407" t="s">
        <v>32</v>
      </c>
      <c r="B63" s="407" t="s">
        <v>30</v>
      </c>
      <c r="C63" s="407" t="s">
        <v>32</v>
      </c>
      <c r="D63" s="407"/>
      <c r="E63" s="375" t="s">
        <v>81</v>
      </c>
      <c r="F63" s="374" t="s">
        <v>197</v>
      </c>
      <c r="G63" s="397" t="s">
        <v>200</v>
      </c>
      <c r="H63" s="374" t="s">
        <v>198</v>
      </c>
      <c r="I63" s="374" t="s">
        <v>263</v>
      </c>
      <c r="J63" s="394" t="s">
        <v>578</v>
      </c>
      <c r="K63" s="401"/>
    </row>
    <row r="64" spans="1:11" ht="153.75" customHeight="1">
      <c r="A64" s="407" t="s">
        <v>32</v>
      </c>
      <c r="B64" s="407" t="s">
        <v>30</v>
      </c>
      <c r="C64" s="407" t="s">
        <v>32</v>
      </c>
      <c r="D64" s="407"/>
      <c r="E64" s="375" t="s">
        <v>264</v>
      </c>
      <c r="F64" s="374" t="s">
        <v>261</v>
      </c>
      <c r="G64" s="397" t="s">
        <v>200</v>
      </c>
      <c r="H64" s="374" t="s">
        <v>198</v>
      </c>
      <c r="I64" s="374" t="s">
        <v>265</v>
      </c>
      <c r="J64" s="374" t="s">
        <v>540</v>
      </c>
      <c r="K64" s="401"/>
    </row>
    <row r="65" spans="1:11" ht="148.5" customHeight="1">
      <c r="A65" s="407" t="s">
        <v>32</v>
      </c>
      <c r="B65" s="407" t="s">
        <v>30</v>
      </c>
      <c r="C65" s="407" t="s">
        <v>32</v>
      </c>
      <c r="D65" s="407"/>
      <c r="E65" s="375" t="s">
        <v>266</v>
      </c>
      <c r="F65" s="374" t="s">
        <v>267</v>
      </c>
      <c r="G65" s="397" t="s">
        <v>200</v>
      </c>
      <c r="H65" s="374" t="s">
        <v>198</v>
      </c>
      <c r="I65" s="374" t="s">
        <v>268</v>
      </c>
      <c r="J65" s="374" t="s">
        <v>562</v>
      </c>
      <c r="K65" s="401"/>
    </row>
    <row r="66" spans="1:11" ht="155.25" customHeight="1">
      <c r="A66" s="407" t="s">
        <v>32</v>
      </c>
      <c r="B66" s="407" t="s">
        <v>30</v>
      </c>
      <c r="C66" s="407" t="s">
        <v>32</v>
      </c>
      <c r="D66" s="407"/>
      <c r="E66" s="375" t="s">
        <v>269</v>
      </c>
      <c r="F66" s="374"/>
      <c r="G66" s="397"/>
      <c r="H66" s="374"/>
      <c r="I66" s="374"/>
      <c r="J66" s="392"/>
      <c r="K66" s="401"/>
    </row>
    <row r="67" spans="1:11" ht="117" customHeight="1">
      <c r="A67" s="407" t="s">
        <v>32</v>
      </c>
      <c r="B67" s="407" t="s">
        <v>30</v>
      </c>
      <c r="C67" s="407" t="s">
        <v>32</v>
      </c>
      <c r="D67" s="407"/>
      <c r="E67" s="375" t="s">
        <v>270</v>
      </c>
      <c r="F67" s="374" t="s">
        <v>267</v>
      </c>
      <c r="G67" s="397" t="s">
        <v>198</v>
      </c>
      <c r="H67" s="374" t="s">
        <v>198</v>
      </c>
      <c r="I67" s="374" t="s">
        <v>271</v>
      </c>
      <c r="J67" s="392" t="s">
        <v>540</v>
      </c>
      <c r="K67" s="401"/>
    </row>
    <row r="68" spans="1:11" ht="123.75" customHeight="1">
      <c r="A68" s="407" t="s">
        <v>32</v>
      </c>
      <c r="B68" s="407" t="s">
        <v>30</v>
      </c>
      <c r="C68" s="407" t="s">
        <v>32</v>
      </c>
      <c r="D68" s="407"/>
      <c r="E68" s="375" t="s">
        <v>272</v>
      </c>
      <c r="F68" s="374" t="s">
        <v>267</v>
      </c>
      <c r="G68" s="397" t="s">
        <v>198</v>
      </c>
      <c r="H68" s="374" t="s">
        <v>198</v>
      </c>
      <c r="I68" s="374" t="s">
        <v>273</v>
      </c>
      <c r="J68" s="374" t="s">
        <v>577</v>
      </c>
      <c r="K68" s="401"/>
    </row>
    <row r="69" spans="1:11" ht="202.5">
      <c r="A69" s="407" t="s">
        <v>32</v>
      </c>
      <c r="B69" s="407" t="s">
        <v>30</v>
      </c>
      <c r="C69" s="407" t="s">
        <v>32</v>
      </c>
      <c r="D69" s="407"/>
      <c r="E69" s="375" t="s">
        <v>274</v>
      </c>
      <c r="F69" s="374" t="s">
        <v>267</v>
      </c>
      <c r="G69" s="397" t="s">
        <v>198</v>
      </c>
      <c r="H69" s="374" t="s">
        <v>198</v>
      </c>
      <c r="I69" s="375" t="s">
        <v>274</v>
      </c>
      <c r="J69" s="392" t="s">
        <v>540</v>
      </c>
      <c r="K69" s="401"/>
    </row>
    <row r="70" spans="1:11" ht="171">
      <c r="A70" s="407" t="s">
        <v>32</v>
      </c>
      <c r="B70" s="407" t="s">
        <v>30</v>
      </c>
      <c r="C70" s="407" t="s">
        <v>32</v>
      </c>
      <c r="D70" s="407" t="s">
        <v>275</v>
      </c>
      <c r="E70" s="375" t="s">
        <v>276</v>
      </c>
      <c r="F70" s="374" t="s">
        <v>267</v>
      </c>
      <c r="G70" s="397" t="s">
        <v>198</v>
      </c>
      <c r="H70" s="374" t="s">
        <v>198</v>
      </c>
      <c r="I70" s="374" t="s">
        <v>563</v>
      </c>
      <c r="J70" s="375" t="s">
        <v>564</v>
      </c>
      <c r="K70" s="401"/>
    </row>
    <row r="71" spans="1:11" ht="124.5">
      <c r="A71" s="407" t="s">
        <v>32</v>
      </c>
      <c r="B71" s="407" t="s">
        <v>30</v>
      </c>
      <c r="C71" s="407" t="s">
        <v>32</v>
      </c>
      <c r="D71" s="407"/>
      <c r="E71" s="375" t="s">
        <v>277</v>
      </c>
      <c r="F71" s="374" t="s">
        <v>267</v>
      </c>
      <c r="G71" s="397" t="s">
        <v>198</v>
      </c>
      <c r="H71" s="374" t="s">
        <v>198</v>
      </c>
      <c r="I71" s="374" t="s">
        <v>278</v>
      </c>
      <c r="J71" s="374" t="s">
        <v>576</v>
      </c>
      <c r="K71" s="401"/>
    </row>
    <row r="72" spans="1:11" ht="132" customHeight="1">
      <c r="A72" s="407" t="s">
        <v>32</v>
      </c>
      <c r="B72" s="407" t="s">
        <v>30</v>
      </c>
      <c r="C72" s="407" t="s">
        <v>32</v>
      </c>
      <c r="D72" s="407"/>
      <c r="E72" s="375" t="s">
        <v>279</v>
      </c>
      <c r="F72" s="374" t="s">
        <v>267</v>
      </c>
      <c r="G72" s="397" t="s">
        <v>198</v>
      </c>
      <c r="H72" s="374" t="s">
        <v>198</v>
      </c>
      <c r="I72" s="374" t="s">
        <v>280</v>
      </c>
      <c r="J72" s="374" t="s">
        <v>565</v>
      </c>
      <c r="K72" s="401"/>
    </row>
    <row r="73" spans="1:11" ht="53.25" customHeight="1">
      <c r="A73" s="186" t="s">
        <v>32</v>
      </c>
      <c r="B73" s="186" t="s">
        <v>30</v>
      </c>
      <c r="C73" s="186" t="s">
        <v>32</v>
      </c>
      <c r="D73" s="186"/>
      <c r="E73" s="375" t="s">
        <v>573</v>
      </c>
      <c r="F73" s="374" t="s">
        <v>281</v>
      </c>
      <c r="G73" s="418"/>
      <c r="H73" s="374" t="s">
        <v>198</v>
      </c>
      <c r="I73" s="370" t="s">
        <v>566</v>
      </c>
      <c r="J73" s="392" t="s">
        <v>567</v>
      </c>
      <c r="K73" s="419"/>
    </row>
    <row r="74" spans="1:11" ht="128.25" customHeight="1">
      <c r="A74" s="407" t="s">
        <v>32</v>
      </c>
      <c r="B74" s="407" t="s">
        <v>30</v>
      </c>
      <c r="C74" s="407" t="s">
        <v>32</v>
      </c>
      <c r="D74" s="407"/>
      <c r="E74" s="375" t="s">
        <v>282</v>
      </c>
      <c r="F74" s="374" t="s">
        <v>267</v>
      </c>
      <c r="G74" s="397" t="s">
        <v>198</v>
      </c>
      <c r="H74" s="374" t="s">
        <v>198</v>
      </c>
      <c r="I74" s="374" t="s">
        <v>283</v>
      </c>
      <c r="J74" s="374" t="s">
        <v>540</v>
      </c>
      <c r="K74" s="401"/>
    </row>
    <row r="75" spans="1:11" ht="78" customHeight="1">
      <c r="A75" s="407" t="s">
        <v>32</v>
      </c>
      <c r="B75" s="407" t="s">
        <v>30</v>
      </c>
      <c r="C75" s="407" t="s">
        <v>32</v>
      </c>
      <c r="D75" s="407"/>
      <c r="E75" s="375" t="s">
        <v>284</v>
      </c>
      <c r="F75" s="374"/>
      <c r="G75" s="420"/>
      <c r="H75" s="374"/>
      <c r="I75" s="374"/>
      <c r="J75" s="392"/>
      <c r="K75" s="401"/>
    </row>
    <row r="76" spans="1:11" ht="189" customHeight="1">
      <c r="A76" s="407" t="s">
        <v>32</v>
      </c>
      <c r="B76" s="407" t="s">
        <v>30</v>
      </c>
      <c r="C76" s="407" t="s">
        <v>32</v>
      </c>
      <c r="D76" s="407"/>
      <c r="E76" s="375" t="s">
        <v>285</v>
      </c>
      <c r="F76" s="374" t="s">
        <v>267</v>
      </c>
      <c r="G76" s="397" t="s">
        <v>200</v>
      </c>
      <c r="H76" s="374" t="s">
        <v>198</v>
      </c>
      <c r="I76" s="375" t="s">
        <v>286</v>
      </c>
      <c r="J76" s="374" t="s">
        <v>540</v>
      </c>
      <c r="K76" s="398"/>
    </row>
    <row r="77" spans="1:11" ht="147" customHeight="1">
      <c r="A77" s="186" t="s">
        <v>32</v>
      </c>
      <c r="B77" s="186" t="s">
        <v>30</v>
      </c>
      <c r="C77" s="186" t="s">
        <v>32</v>
      </c>
      <c r="D77" s="186"/>
      <c r="E77" s="369" t="s">
        <v>287</v>
      </c>
      <c r="F77" s="370" t="s">
        <v>267</v>
      </c>
      <c r="G77" s="418" t="s">
        <v>227</v>
      </c>
      <c r="H77" s="374" t="s">
        <v>198</v>
      </c>
      <c r="I77" s="374" t="s">
        <v>246</v>
      </c>
      <c r="J77" s="392" t="s">
        <v>540</v>
      </c>
      <c r="K77" s="401"/>
    </row>
    <row r="78" spans="1:11" ht="43.5" customHeight="1">
      <c r="A78" s="407" t="s">
        <v>32</v>
      </c>
      <c r="B78" s="407" t="s">
        <v>30</v>
      </c>
      <c r="C78" s="407" t="s">
        <v>32</v>
      </c>
      <c r="D78" s="407"/>
      <c r="E78" s="375" t="s">
        <v>288</v>
      </c>
      <c r="F78" s="374"/>
      <c r="G78" s="397"/>
      <c r="H78" s="374"/>
      <c r="I78" s="374"/>
      <c r="J78" s="374"/>
      <c r="K78" s="401"/>
    </row>
    <row r="79" spans="1:11" ht="157.5" customHeight="1">
      <c r="A79" s="407" t="s">
        <v>32</v>
      </c>
      <c r="B79" s="407" t="s">
        <v>30</v>
      </c>
      <c r="C79" s="407" t="s">
        <v>32</v>
      </c>
      <c r="D79" s="407"/>
      <c r="E79" s="375" t="s">
        <v>289</v>
      </c>
      <c r="F79" s="374" t="s">
        <v>290</v>
      </c>
      <c r="G79" s="397" t="s">
        <v>227</v>
      </c>
      <c r="H79" s="374" t="s">
        <v>198</v>
      </c>
      <c r="I79" s="374" t="s">
        <v>291</v>
      </c>
      <c r="J79" s="395"/>
      <c r="K79" s="401"/>
    </row>
    <row r="80" spans="1:11" ht="54" customHeight="1">
      <c r="A80" s="407" t="s">
        <v>32</v>
      </c>
      <c r="B80" s="407" t="s">
        <v>30</v>
      </c>
      <c r="C80" s="407" t="s">
        <v>32</v>
      </c>
      <c r="D80" s="407"/>
      <c r="E80" s="375" t="s">
        <v>292</v>
      </c>
      <c r="F80" s="374"/>
      <c r="G80" s="397"/>
      <c r="H80" s="374"/>
      <c r="I80" s="374"/>
      <c r="J80" s="392"/>
      <c r="K80" s="401"/>
    </row>
    <row r="81" spans="1:11" ht="148.5" customHeight="1">
      <c r="A81" s="407" t="s">
        <v>32</v>
      </c>
      <c r="B81" s="407" t="s">
        <v>30</v>
      </c>
      <c r="C81" s="407" t="s">
        <v>32</v>
      </c>
      <c r="D81" s="407"/>
      <c r="E81" s="375" t="s">
        <v>293</v>
      </c>
      <c r="F81" s="374" t="s">
        <v>294</v>
      </c>
      <c r="G81" s="374" t="s">
        <v>295</v>
      </c>
      <c r="H81" s="374" t="s">
        <v>198</v>
      </c>
      <c r="I81" s="374" t="s">
        <v>296</v>
      </c>
      <c r="J81" s="374" t="s">
        <v>568</v>
      </c>
      <c r="K81" s="401"/>
    </row>
    <row r="82" spans="1:11" ht="121.5" customHeight="1">
      <c r="A82" s="407" t="s">
        <v>32</v>
      </c>
      <c r="B82" s="407" t="s">
        <v>30</v>
      </c>
      <c r="C82" s="407" t="s">
        <v>32</v>
      </c>
      <c r="D82" s="407"/>
      <c r="E82" s="374" t="s">
        <v>297</v>
      </c>
      <c r="F82" s="374" t="s">
        <v>298</v>
      </c>
      <c r="G82" s="397" t="s">
        <v>198</v>
      </c>
      <c r="H82" s="374" t="s">
        <v>198</v>
      </c>
      <c r="I82" s="374" t="s">
        <v>297</v>
      </c>
      <c r="J82" s="374" t="s">
        <v>569</v>
      </c>
      <c r="K82" s="401"/>
    </row>
    <row r="83" spans="1:11" ht="137.25" customHeight="1">
      <c r="A83" s="407" t="s">
        <v>32</v>
      </c>
      <c r="B83" s="407" t="s">
        <v>30</v>
      </c>
      <c r="C83" s="407" t="s">
        <v>32</v>
      </c>
      <c r="D83" s="407"/>
      <c r="E83" s="375" t="s">
        <v>299</v>
      </c>
      <c r="F83" s="397"/>
      <c r="G83" s="397"/>
      <c r="H83" s="392"/>
      <c r="I83" s="392"/>
      <c r="J83" s="392"/>
      <c r="K83" s="398"/>
    </row>
    <row r="84" spans="1:11" ht="156.75" customHeight="1">
      <c r="A84" s="407" t="s">
        <v>32</v>
      </c>
      <c r="B84" s="407" t="s">
        <v>30</v>
      </c>
      <c r="C84" s="407" t="s">
        <v>32</v>
      </c>
      <c r="D84" s="407" t="s">
        <v>32</v>
      </c>
      <c r="E84" s="375" t="s">
        <v>300</v>
      </c>
      <c r="F84" s="374" t="s">
        <v>290</v>
      </c>
      <c r="G84" s="374" t="s">
        <v>198</v>
      </c>
      <c r="H84" s="374"/>
      <c r="I84" s="375" t="s">
        <v>300</v>
      </c>
      <c r="J84" s="375" t="s">
        <v>575</v>
      </c>
      <c r="K84" s="401"/>
    </row>
    <row r="85" spans="1:11" ht="141" customHeight="1">
      <c r="A85" s="407" t="s">
        <v>32</v>
      </c>
      <c r="B85" s="407" t="s">
        <v>30</v>
      </c>
      <c r="C85" s="407" t="s">
        <v>32</v>
      </c>
      <c r="D85" s="407"/>
      <c r="E85" s="375" t="s">
        <v>301</v>
      </c>
      <c r="F85" s="374" t="s">
        <v>267</v>
      </c>
      <c r="G85" s="397" t="s">
        <v>200</v>
      </c>
      <c r="H85" s="374" t="s">
        <v>198</v>
      </c>
      <c r="I85" s="374" t="s">
        <v>302</v>
      </c>
      <c r="J85" s="374" t="s">
        <v>557</v>
      </c>
      <c r="K85" s="401"/>
    </row>
    <row r="86" spans="1:11" ht="152.25" customHeight="1">
      <c r="A86" s="407" t="s">
        <v>32</v>
      </c>
      <c r="B86" s="407" t="s">
        <v>30</v>
      </c>
      <c r="C86" s="407" t="s">
        <v>32</v>
      </c>
      <c r="D86" s="407"/>
      <c r="E86" s="375" t="s">
        <v>303</v>
      </c>
      <c r="F86" s="374" t="s">
        <v>267</v>
      </c>
      <c r="G86" s="397" t="s">
        <v>198</v>
      </c>
      <c r="H86" s="374" t="s">
        <v>198</v>
      </c>
      <c r="I86" s="374" t="s">
        <v>304</v>
      </c>
      <c r="J86" s="374" t="s">
        <v>558</v>
      </c>
      <c r="K86" s="401"/>
    </row>
    <row r="87" spans="1:11" ht="55.5" customHeight="1">
      <c r="A87" s="407" t="s">
        <v>32</v>
      </c>
      <c r="B87" s="407" t="s">
        <v>30</v>
      </c>
      <c r="C87" s="407" t="s">
        <v>32</v>
      </c>
      <c r="D87" s="407"/>
      <c r="E87" s="375" t="s">
        <v>305</v>
      </c>
      <c r="F87" s="397"/>
      <c r="G87" s="397"/>
      <c r="H87" s="374"/>
      <c r="I87" s="374"/>
      <c r="J87" s="397"/>
      <c r="K87" s="421"/>
    </row>
    <row r="88" spans="1:11" ht="136.5" customHeight="1">
      <c r="A88" s="407" t="s">
        <v>32</v>
      </c>
      <c r="B88" s="407" t="s">
        <v>30</v>
      </c>
      <c r="C88" s="407" t="s">
        <v>32</v>
      </c>
      <c r="D88" s="407"/>
      <c r="E88" s="375" t="s">
        <v>306</v>
      </c>
      <c r="F88" s="374" t="s">
        <v>307</v>
      </c>
      <c r="G88" s="397" t="s">
        <v>200</v>
      </c>
      <c r="H88" s="374" t="s">
        <v>198</v>
      </c>
      <c r="I88" s="374" t="s">
        <v>255</v>
      </c>
      <c r="J88" s="374" t="s">
        <v>559</v>
      </c>
      <c r="K88" s="401"/>
    </row>
    <row r="89" spans="1:11" ht="131.25" customHeight="1">
      <c r="A89" s="407" t="s">
        <v>32</v>
      </c>
      <c r="B89" s="407" t="s">
        <v>30</v>
      </c>
      <c r="C89" s="407" t="s">
        <v>32</v>
      </c>
      <c r="D89" s="407"/>
      <c r="E89" s="375" t="s">
        <v>308</v>
      </c>
      <c r="F89" s="374" t="s">
        <v>309</v>
      </c>
      <c r="G89" s="397" t="s">
        <v>198</v>
      </c>
      <c r="H89" s="374" t="s">
        <v>198</v>
      </c>
      <c r="I89" s="374" t="s">
        <v>570</v>
      </c>
      <c r="J89" s="374" t="s">
        <v>571</v>
      </c>
      <c r="K89" s="401"/>
    </row>
    <row r="90" spans="1:11" ht="231" customHeight="1">
      <c r="A90" s="407" t="s">
        <v>32</v>
      </c>
      <c r="B90" s="407" t="s">
        <v>30</v>
      </c>
      <c r="C90" s="407" t="s">
        <v>32</v>
      </c>
      <c r="D90" s="407"/>
      <c r="E90" s="375" t="s">
        <v>310</v>
      </c>
      <c r="F90" s="374" t="s">
        <v>309</v>
      </c>
      <c r="G90" s="397" t="s">
        <v>198</v>
      </c>
      <c r="H90" s="374" t="s">
        <v>198</v>
      </c>
      <c r="I90" s="375" t="s">
        <v>311</v>
      </c>
      <c r="J90" s="374" t="s">
        <v>540</v>
      </c>
      <c r="K90" s="398"/>
    </row>
    <row r="91" spans="1:11" ht="67.5" customHeight="1">
      <c r="A91" s="407"/>
      <c r="B91" s="407"/>
      <c r="C91" s="407"/>
      <c r="D91" s="407"/>
      <c r="E91" s="375"/>
      <c r="F91" s="371" t="s">
        <v>585</v>
      </c>
      <c r="G91" s="372"/>
      <c r="H91" s="374"/>
      <c r="I91" s="374"/>
      <c r="J91" s="399" t="s">
        <v>586</v>
      </c>
      <c r="K91" s="417"/>
    </row>
    <row r="92" spans="1:11" ht="51.75" customHeight="1">
      <c r="A92" s="412" t="s">
        <v>32</v>
      </c>
      <c r="B92" s="412" t="s">
        <v>83</v>
      </c>
      <c r="C92" s="412"/>
      <c r="D92" s="412"/>
      <c r="E92" s="399" t="s">
        <v>82</v>
      </c>
      <c r="F92" s="422"/>
      <c r="G92" s="372"/>
      <c r="H92" s="374"/>
      <c r="I92" s="374"/>
      <c r="J92" s="399"/>
      <c r="K92" s="417"/>
    </row>
    <row r="93" spans="1:11" ht="120.75" customHeight="1">
      <c r="A93" s="407" t="s">
        <v>32</v>
      </c>
      <c r="B93" s="407" t="s">
        <v>83</v>
      </c>
      <c r="C93" s="407" t="s">
        <v>32</v>
      </c>
      <c r="D93" s="407"/>
      <c r="E93" s="375" t="s">
        <v>84</v>
      </c>
      <c r="F93" s="374" t="s">
        <v>222</v>
      </c>
      <c r="G93" s="397" t="s">
        <v>198</v>
      </c>
      <c r="H93" s="374" t="s">
        <v>198</v>
      </c>
      <c r="I93" s="375" t="s">
        <v>313</v>
      </c>
      <c r="J93" s="374" t="s">
        <v>540</v>
      </c>
      <c r="K93" s="398"/>
    </row>
    <row r="94" spans="1:11" ht="129" customHeight="1">
      <c r="A94" s="407" t="s">
        <v>32</v>
      </c>
      <c r="B94" s="407" t="s">
        <v>83</v>
      </c>
      <c r="C94" s="407" t="s">
        <v>32</v>
      </c>
      <c r="D94" s="407"/>
      <c r="E94" s="375" t="s">
        <v>85</v>
      </c>
      <c r="F94" s="374" t="s">
        <v>222</v>
      </c>
      <c r="G94" s="397" t="s">
        <v>198</v>
      </c>
      <c r="H94" s="374" t="s">
        <v>198</v>
      </c>
      <c r="I94" s="375" t="s">
        <v>314</v>
      </c>
      <c r="J94" s="374" t="s">
        <v>540</v>
      </c>
      <c r="K94" s="398"/>
    </row>
    <row r="95" spans="1:11" ht="105" customHeight="1">
      <c r="A95" s="407" t="s">
        <v>32</v>
      </c>
      <c r="B95" s="407" t="s">
        <v>83</v>
      </c>
      <c r="C95" s="407" t="s">
        <v>32</v>
      </c>
      <c r="D95" s="407"/>
      <c r="E95" s="375" t="s">
        <v>315</v>
      </c>
      <c r="F95" s="416"/>
      <c r="G95" s="397" t="s">
        <v>198</v>
      </c>
      <c r="H95" s="374" t="s">
        <v>198</v>
      </c>
      <c r="I95" s="375" t="s">
        <v>316</v>
      </c>
      <c r="J95" s="374" t="s">
        <v>540</v>
      </c>
      <c r="K95" s="398"/>
    </row>
    <row r="96" spans="1:11" ht="96.75" customHeight="1">
      <c r="A96" s="407" t="s">
        <v>32</v>
      </c>
      <c r="B96" s="407" t="s">
        <v>83</v>
      </c>
      <c r="C96" s="407" t="s">
        <v>32</v>
      </c>
      <c r="D96" s="407"/>
      <c r="E96" s="375" t="s">
        <v>317</v>
      </c>
      <c r="F96" s="374" t="s">
        <v>222</v>
      </c>
      <c r="G96" s="397" t="s">
        <v>200</v>
      </c>
      <c r="H96" s="374" t="s">
        <v>198</v>
      </c>
      <c r="I96" s="375" t="s">
        <v>318</v>
      </c>
      <c r="J96" s="374" t="s">
        <v>540</v>
      </c>
      <c r="K96" s="398"/>
    </row>
    <row r="97" spans="1:11" ht="118.5" customHeight="1">
      <c r="A97" s="407" t="s">
        <v>32</v>
      </c>
      <c r="B97" s="407" t="s">
        <v>83</v>
      </c>
      <c r="C97" s="407" t="s">
        <v>32</v>
      </c>
      <c r="D97" s="407"/>
      <c r="E97" s="375" t="s">
        <v>319</v>
      </c>
      <c r="F97" s="374" t="s">
        <v>222</v>
      </c>
      <c r="G97" s="397" t="s">
        <v>200</v>
      </c>
      <c r="H97" s="374" t="s">
        <v>198</v>
      </c>
      <c r="I97" s="375" t="s">
        <v>320</v>
      </c>
      <c r="J97" s="374" t="s">
        <v>540</v>
      </c>
      <c r="K97" s="398"/>
    </row>
    <row r="98" spans="1:11" ht="131.25" customHeight="1">
      <c r="A98" s="186" t="s">
        <v>32</v>
      </c>
      <c r="B98" s="186" t="s">
        <v>83</v>
      </c>
      <c r="C98" s="186" t="s">
        <v>32</v>
      </c>
      <c r="D98" s="186"/>
      <c r="E98" s="369" t="s">
        <v>321</v>
      </c>
      <c r="F98" s="370" t="s">
        <v>222</v>
      </c>
      <c r="G98" s="397" t="s">
        <v>200</v>
      </c>
      <c r="H98" s="374" t="s">
        <v>198</v>
      </c>
      <c r="I98" s="369" t="s">
        <v>322</v>
      </c>
      <c r="J98" s="374" t="s">
        <v>540</v>
      </c>
      <c r="K98" s="423"/>
    </row>
    <row r="99" spans="1:11" ht="77.25" customHeight="1">
      <c r="A99" s="407" t="s">
        <v>32</v>
      </c>
      <c r="B99" s="407" t="s">
        <v>83</v>
      </c>
      <c r="C99" s="407" t="s">
        <v>32</v>
      </c>
      <c r="D99" s="407"/>
      <c r="E99" s="375" t="s">
        <v>323</v>
      </c>
      <c r="F99" s="374"/>
      <c r="G99" s="397"/>
      <c r="H99" s="374"/>
      <c r="I99" s="374"/>
      <c r="J99" s="374" t="s">
        <v>540</v>
      </c>
      <c r="K99" s="398"/>
    </row>
    <row r="100" spans="1:11" ht="160.5" customHeight="1">
      <c r="A100" s="407" t="s">
        <v>32</v>
      </c>
      <c r="B100" s="407" t="s">
        <v>83</v>
      </c>
      <c r="C100" s="407" t="s">
        <v>32</v>
      </c>
      <c r="D100" s="407"/>
      <c r="E100" s="375" t="s">
        <v>324</v>
      </c>
      <c r="F100" s="374" t="s">
        <v>222</v>
      </c>
      <c r="G100" s="397" t="s">
        <v>200</v>
      </c>
      <c r="H100" s="374" t="s">
        <v>198</v>
      </c>
      <c r="I100" s="375" t="s">
        <v>325</v>
      </c>
      <c r="J100" s="374" t="s">
        <v>540</v>
      </c>
      <c r="K100" s="398"/>
    </row>
    <row r="101" spans="1:11" ht="246" customHeight="1">
      <c r="A101" s="407" t="s">
        <v>32</v>
      </c>
      <c r="B101" s="407" t="s">
        <v>83</v>
      </c>
      <c r="C101" s="407" t="s">
        <v>32</v>
      </c>
      <c r="D101" s="407"/>
      <c r="E101" s="375" t="s">
        <v>326</v>
      </c>
      <c r="F101" s="374" t="s">
        <v>222</v>
      </c>
      <c r="G101" s="397" t="s">
        <v>200</v>
      </c>
      <c r="H101" s="374" t="s">
        <v>198</v>
      </c>
      <c r="I101" s="375" t="s">
        <v>327</v>
      </c>
      <c r="J101" s="374" t="s">
        <v>540</v>
      </c>
      <c r="K101" s="398"/>
    </row>
    <row r="102" spans="1:11" ht="238.5" customHeight="1">
      <c r="A102" s="407" t="s">
        <v>32</v>
      </c>
      <c r="B102" s="407" t="s">
        <v>83</v>
      </c>
      <c r="C102" s="407" t="s">
        <v>32</v>
      </c>
      <c r="D102" s="407"/>
      <c r="E102" s="375" t="s">
        <v>328</v>
      </c>
      <c r="F102" s="374" t="s">
        <v>222</v>
      </c>
      <c r="G102" s="397" t="s">
        <v>198</v>
      </c>
      <c r="H102" s="374" t="s">
        <v>198</v>
      </c>
      <c r="I102" s="375" t="s">
        <v>329</v>
      </c>
      <c r="J102" s="394" t="s">
        <v>555</v>
      </c>
      <c r="K102" s="398"/>
    </row>
    <row r="103" spans="1:11" ht="162" customHeight="1">
      <c r="A103" s="407" t="s">
        <v>32</v>
      </c>
      <c r="B103" s="407" t="s">
        <v>83</v>
      </c>
      <c r="C103" s="407" t="s">
        <v>32</v>
      </c>
      <c r="D103" s="407"/>
      <c r="E103" s="375" t="s">
        <v>330</v>
      </c>
      <c r="F103" s="374" t="s">
        <v>222</v>
      </c>
      <c r="G103" s="397" t="s">
        <v>198</v>
      </c>
      <c r="H103" s="374" t="s">
        <v>198</v>
      </c>
      <c r="I103" s="375" t="s">
        <v>331</v>
      </c>
      <c r="J103" s="394" t="s">
        <v>554</v>
      </c>
      <c r="K103" s="398"/>
    </row>
    <row r="104" spans="1:11" ht="99.75" customHeight="1">
      <c r="A104" s="407" t="s">
        <v>32</v>
      </c>
      <c r="B104" s="407" t="s">
        <v>83</v>
      </c>
      <c r="C104" s="407" t="s">
        <v>32</v>
      </c>
      <c r="D104" s="407"/>
      <c r="E104" s="375" t="s">
        <v>332</v>
      </c>
      <c r="F104" s="374" t="s">
        <v>222</v>
      </c>
      <c r="G104" s="397" t="s">
        <v>198</v>
      </c>
      <c r="H104" s="374" t="s">
        <v>198</v>
      </c>
      <c r="I104" s="375" t="s">
        <v>333</v>
      </c>
      <c r="J104" s="375" t="s">
        <v>333</v>
      </c>
      <c r="K104" s="398"/>
    </row>
    <row r="105" spans="1:11" ht="116.25" customHeight="1">
      <c r="A105" s="407" t="s">
        <v>32</v>
      </c>
      <c r="B105" s="407" t="s">
        <v>83</v>
      </c>
      <c r="C105" s="407" t="s">
        <v>32</v>
      </c>
      <c r="D105" s="407"/>
      <c r="E105" s="375" t="s">
        <v>553</v>
      </c>
      <c r="F105" s="374" t="s">
        <v>222</v>
      </c>
      <c r="G105" s="397" t="s">
        <v>198</v>
      </c>
      <c r="H105" s="374" t="s">
        <v>198</v>
      </c>
      <c r="I105" s="375" t="s">
        <v>334</v>
      </c>
      <c r="J105" s="375" t="s">
        <v>552</v>
      </c>
      <c r="K105" s="398"/>
    </row>
    <row r="106" spans="1:11" ht="72.75" customHeight="1">
      <c r="A106" s="407" t="s">
        <v>32</v>
      </c>
      <c r="B106" s="407" t="s">
        <v>83</v>
      </c>
      <c r="C106" s="407" t="s">
        <v>32</v>
      </c>
      <c r="D106" s="407"/>
      <c r="E106" s="374" t="s">
        <v>199</v>
      </c>
      <c r="F106" s="374" t="s">
        <v>64</v>
      </c>
      <c r="G106" s="397" t="s">
        <v>198</v>
      </c>
      <c r="H106" s="374" t="s">
        <v>198</v>
      </c>
      <c r="I106" s="374" t="s">
        <v>335</v>
      </c>
      <c r="J106" s="374" t="s">
        <v>540</v>
      </c>
      <c r="K106" s="401"/>
    </row>
    <row r="107" spans="1:11" ht="46.5">
      <c r="A107" s="407"/>
      <c r="B107" s="407"/>
      <c r="C107" s="407"/>
      <c r="D107" s="407"/>
      <c r="E107" s="374"/>
      <c r="F107" s="371" t="s">
        <v>589</v>
      </c>
      <c r="G107" s="372"/>
      <c r="H107" s="374"/>
      <c r="I107" s="374"/>
      <c r="J107" s="371" t="s">
        <v>590</v>
      </c>
      <c r="K107" s="424"/>
    </row>
    <row r="108" spans="1:11" ht="24" customHeight="1">
      <c r="A108" s="412" t="s">
        <v>32</v>
      </c>
      <c r="B108" s="414">
        <v>5</v>
      </c>
      <c r="C108" s="421"/>
      <c r="D108" s="421"/>
      <c r="E108" s="372" t="s">
        <v>86</v>
      </c>
      <c r="F108" s="397"/>
      <c r="G108" s="397"/>
      <c r="H108" s="374"/>
      <c r="I108" s="374"/>
      <c r="J108" s="397"/>
      <c r="K108" s="421"/>
    </row>
    <row r="109" spans="1:11" ht="129.75" customHeight="1">
      <c r="A109" s="425" t="s">
        <v>32</v>
      </c>
      <c r="B109" s="398">
        <v>5</v>
      </c>
      <c r="C109" s="398" t="s">
        <v>32</v>
      </c>
      <c r="D109" s="398"/>
      <c r="E109" s="375" t="s">
        <v>336</v>
      </c>
      <c r="F109" s="375" t="s">
        <v>337</v>
      </c>
      <c r="G109" s="375" t="s">
        <v>198</v>
      </c>
      <c r="H109" s="374" t="s">
        <v>198</v>
      </c>
      <c r="I109" s="375" t="s">
        <v>544</v>
      </c>
      <c r="J109" s="375" t="s">
        <v>540</v>
      </c>
      <c r="K109" s="398"/>
    </row>
    <row r="110" spans="1:11" ht="91.5" customHeight="1">
      <c r="A110" s="425" t="s">
        <v>32</v>
      </c>
      <c r="B110" s="398">
        <v>5</v>
      </c>
      <c r="C110" s="398" t="s">
        <v>32</v>
      </c>
      <c r="D110" s="398"/>
      <c r="E110" s="375" t="s">
        <v>338</v>
      </c>
      <c r="F110" s="375" t="s">
        <v>337</v>
      </c>
      <c r="G110" s="375" t="s">
        <v>198</v>
      </c>
      <c r="H110" s="374" t="s">
        <v>198</v>
      </c>
      <c r="I110" s="375" t="s">
        <v>339</v>
      </c>
      <c r="J110" s="375" t="s">
        <v>543</v>
      </c>
      <c r="K110" s="398"/>
    </row>
    <row r="111" spans="1:11" ht="132.75" customHeight="1">
      <c r="A111" s="425" t="s">
        <v>32</v>
      </c>
      <c r="B111" s="398">
        <v>5</v>
      </c>
      <c r="C111" s="398" t="s">
        <v>32</v>
      </c>
      <c r="D111" s="398"/>
      <c r="E111" s="375" t="s">
        <v>340</v>
      </c>
      <c r="F111" s="375" t="s">
        <v>337</v>
      </c>
      <c r="G111" s="375" t="s">
        <v>198</v>
      </c>
      <c r="H111" s="374" t="s">
        <v>198</v>
      </c>
      <c r="I111" s="375" t="s">
        <v>544</v>
      </c>
      <c r="J111" s="375" t="s">
        <v>542</v>
      </c>
      <c r="K111" s="398"/>
    </row>
    <row r="112" spans="1:11" ht="116.25" customHeight="1">
      <c r="A112" s="425" t="s">
        <v>32</v>
      </c>
      <c r="B112" s="398">
        <v>5</v>
      </c>
      <c r="C112" s="398" t="s">
        <v>32</v>
      </c>
      <c r="D112" s="398"/>
      <c r="E112" s="375" t="s">
        <v>342</v>
      </c>
      <c r="F112" s="375" t="s">
        <v>337</v>
      </c>
      <c r="G112" s="375" t="s">
        <v>198</v>
      </c>
      <c r="H112" s="374" t="s">
        <v>198</v>
      </c>
      <c r="I112" s="375" t="s">
        <v>341</v>
      </c>
      <c r="J112" s="375" t="s">
        <v>551</v>
      </c>
      <c r="K112" s="398"/>
    </row>
    <row r="113" spans="1:11" ht="46.5">
      <c r="A113" s="425"/>
      <c r="B113" s="398"/>
      <c r="C113" s="398"/>
      <c r="D113" s="398"/>
      <c r="E113" s="375"/>
      <c r="F113" s="399" t="s">
        <v>343</v>
      </c>
      <c r="G113" s="399"/>
      <c r="H113" s="374"/>
      <c r="I113" s="374"/>
      <c r="J113" s="399" t="s">
        <v>344</v>
      </c>
      <c r="K113" s="417"/>
    </row>
    <row r="114" spans="1:11" ht="39" customHeight="1">
      <c r="A114" s="426"/>
      <c r="B114" s="427">
        <v>6</v>
      </c>
      <c r="C114" s="427"/>
      <c r="D114" s="427"/>
      <c r="E114" s="372" t="s">
        <v>574</v>
      </c>
      <c r="F114" s="400"/>
      <c r="G114" s="400"/>
      <c r="H114" s="374"/>
      <c r="I114" s="374"/>
      <c r="J114" s="400"/>
      <c r="K114" s="427"/>
    </row>
    <row r="115" spans="1:11" ht="248.25" customHeight="1">
      <c r="A115" s="426" t="s">
        <v>32</v>
      </c>
      <c r="B115" s="398">
        <v>6</v>
      </c>
      <c r="C115" s="425">
        <v>3</v>
      </c>
      <c r="D115" s="398"/>
      <c r="E115" s="375" t="s">
        <v>345</v>
      </c>
      <c r="F115" s="375" t="s">
        <v>346</v>
      </c>
      <c r="G115" s="375" t="s">
        <v>347</v>
      </c>
      <c r="H115" s="374" t="s">
        <v>198</v>
      </c>
      <c r="I115" s="375" t="s">
        <v>348</v>
      </c>
      <c r="J115" s="375" t="s">
        <v>547</v>
      </c>
      <c r="K115" s="398"/>
    </row>
    <row r="116" spans="1:11" ht="144" customHeight="1">
      <c r="A116" s="426" t="s">
        <v>32</v>
      </c>
      <c r="B116" s="398">
        <v>6</v>
      </c>
      <c r="C116" s="425" t="s">
        <v>61</v>
      </c>
      <c r="D116" s="398"/>
      <c r="E116" s="375" t="s">
        <v>349</v>
      </c>
      <c r="F116" s="375" t="s">
        <v>350</v>
      </c>
      <c r="G116" s="375" t="s">
        <v>347</v>
      </c>
      <c r="H116" s="374" t="s">
        <v>198</v>
      </c>
      <c r="I116" s="375" t="s">
        <v>538</v>
      </c>
      <c r="J116" s="375" t="s">
        <v>548</v>
      </c>
      <c r="K116" s="398"/>
    </row>
    <row r="117" spans="1:11" ht="264.75" customHeight="1">
      <c r="A117" s="426" t="s">
        <v>32</v>
      </c>
      <c r="B117" s="398">
        <v>6</v>
      </c>
      <c r="C117" s="398" t="s">
        <v>61</v>
      </c>
      <c r="D117" s="398"/>
      <c r="E117" s="375" t="s">
        <v>351</v>
      </c>
      <c r="F117" s="375" t="s">
        <v>346</v>
      </c>
      <c r="G117" s="375" t="s">
        <v>347</v>
      </c>
      <c r="H117" s="374" t="s">
        <v>198</v>
      </c>
      <c r="I117" s="375" t="s">
        <v>348</v>
      </c>
      <c r="J117" s="375" t="s">
        <v>546</v>
      </c>
      <c r="K117" s="398"/>
    </row>
    <row r="118" spans="1:11" ht="257.25" customHeight="1">
      <c r="A118" s="425" t="s">
        <v>32</v>
      </c>
      <c r="B118" s="398">
        <v>6</v>
      </c>
      <c r="C118" s="425" t="s">
        <v>61</v>
      </c>
      <c r="D118" s="398"/>
      <c r="E118" s="375" t="s">
        <v>352</v>
      </c>
      <c r="F118" s="375" t="s">
        <v>346</v>
      </c>
      <c r="G118" s="375" t="s">
        <v>347</v>
      </c>
      <c r="H118" s="374" t="s">
        <v>198</v>
      </c>
      <c r="I118" s="375" t="s">
        <v>353</v>
      </c>
      <c r="J118" s="375" t="s">
        <v>550</v>
      </c>
      <c r="K118" s="398"/>
    </row>
    <row r="119" spans="1:11" ht="248.25" customHeight="1">
      <c r="A119" s="425" t="s">
        <v>32</v>
      </c>
      <c r="B119" s="398">
        <v>6</v>
      </c>
      <c r="C119" s="425" t="s">
        <v>32</v>
      </c>
      <c r="D119" s="398"/>
      <c r="E119" s="375" t="s">
        <v>354</v>
      </c>
      <c r="F119" s="375" t="s">
        <v>355</v>
      </c>
      <c r="G119" s="375" t="s">
        <v>347</v>
      </c>
      <c r="H119" s="374" t="s">
        <v>198</v>
      </c>
      <c r="I119" s="375" t="s">
        <v>348</v>
      </c>
      <c r="J119" s="375" t="s">
        <v>546</v>
      </c>
      <c r="K119" s="398"/>
    </row>
    <row r="120" spans="1:11" ht="84" customHeight="1">
      <c r="A120" s="425" t="s">
        <v>32</v>
      </c>
      <c r="B120" s="398">
        <v>6</v>
      </c>
      <c r="C120" s="425" t="s">
        <v>32</v>
      </c>
      <c r="D120" s="398"/>
      <c r="E120" s="375" t="s">
        <v>356</v>
      </c>
      <c r="F120" s="375" t="s">
        <v>346</v>
      </c>
      <c r="G120" s="375" t="s">
        <v>357</v>
      </c>
      <c r="H120" s="374" t="s">
        <v>198</v>
      </c>
      <c r="I120" s="375" t="s">
        <v>358</v>
      </c>
      <c r="J120" s="394" t="s">
        <v>587</v>
      </c>
      <c r="K120" s="398"/>
    </row>
    <row r="121" spans="1:11" ht="69.75" customHeight="1">
      <c r="A121" s="425" t="s">
        <v>32</v>
      </c>
      <c r="B121" s="398">
        <v>6</v>
      </c>
      <c r="C121" s="425" t="s">
        <v>32</v>
      </c>
      <c r="D121" s="398"/>
      <c r="E121" s="375" t="s">
        <v>359</v>
      </c>
      <c r="F121" s="375" t="s">
        <v>346</v>
      </c>
      <c r="G121" s="375" t="s">
        <v>347</v>
      </c>
      <c r="H121" s="374" t="s">
        <v>198</v>
      </c>
      <c r="I121" s="374" t="s">
        <v>335</v>
      </c>
      <c r="J121" s="374" t="s">
        <v>540</v>
      </c>
      <c r="K121" s="401"/>
    </row>
    <row r="122" spans="1:11" ht="210" customHeight="1">
      <c r="A122" s="425" t="s">
        <v>32</v>
      </c>
      <c r="B122" s="398">
        <v>6</v>
      </c>
      <c r="C122" s="425" t="s">
        <v>61</v>
      </c>
      <c r="D122" s="398"/>
      <c r="E122" s="375" t="s">
        <v>142</v>
      </c>
      <c r="F122" s="375" t="s">
        <v>360</v>
      </c>
      <c r="G122" s="375" t="s">
        <v>361</v>
      </c>
      <c r="H122" s="374" t="s">
        <v>198</v>
      </c>
      <c r="I122" s="375" t="s">
        <v>537</v>
      </c>
      <c r="J122" s="375" t="s">
        <v>545</v>
      </c>
      <c r="K122" s="398"/>
    </row>
    <row r="123" spans="1:11" ht="84" customHeight="1">
      <c r="A123" s="425" t="s">
        <v>32</v>
      </c>
      <c r="B123" s="398">
        <v>6</v>
      </c>
      <c r="C123" s="425" t="s">
        <v>61</v>
      </c>
      <c r="D123" s="398"/>
      <c r="E123" s="375" t="s">
        <v>362</v>
      </c>
      <c r="F123" s="375" t="s">
        <v>363</v>
      </c>
      <c r="G123" s="375" t="s">
        <v>364</v>
      </c>
      <c r="H123" s="374" t="s">
        <v>198</v>
      </c>
      <c r="I123" s="375" t="s">
        <v>536</v>
      </c>
      <c r="J123" s="375" t="s">
        <v>549</v>
      </c>
      <c r="K123" s="398"/>
    </row>
    <row r="124" spans="1:11" ht="46.5">
      <c r="A124" s="404"/>
      <c r="B124" s="405"/>
      <c r="C124" s="405"/>
      <c r="D124" s="405"/>
      <c r="E124" s="396"/>
      <c r="F124" s="377" t="s">
        <v>365</v>
      </c>
      <c r="G124" s="377"/>
      <c r="H124" s="377"/>
      <c r="I124" s="377"/>
      <c r="J124" s="377"/>
      <c r="K124" s="406" t="s">
        <v>366</v>
      </c>
    </row>
    <row r="125" spans="1:11" ht="30.75">
      <c r="A125" s="187"/>
      <c r="B125" s="184"/>
      <c r="C125" s="184"/>
      <c r="D125" s="184"/>
      <c r="E125" s="373" t="s">
        <v>588</v>
      </c>
      <c r="F125" s="373"/>
      <c r="G125" s="373"/>
      <c r="H125" s="373"/>
      <c r="I125" s="373"/>
      <c r="J125" s="373"/>
      <c r="K125" s="185" t="s">
        <v>591</v>
      </c>
    </row>
    <row r="126" spans="1:11" ht="15">
      <c r="A126" s="188"/>
      <c r="B126" s="188"/>
      <c r="C126" s="188"/>
      <c r="D126" s="188"/>
      <c r="E126" s="376"/>
      <c r="F126" s="376"/>
      <c r="G126" s="376"/>
      <c r="H126" s="376"/>
      <c r="I126" s="376"/>
      <c r="J126" s="376"/>
      <c r="K126" s="188"/>
    </row>
  </sheetData>
  <sheetProtection/>
  <mergeCells count="5">
    <mergeCell ref="G1:K1"/>
    <mergeCell ref="A3:K3"/>
    <mergeCell ref="A4:K4"/>
    <mergeCell ref="A6:D6"/>
    <mergeCell ref="E8:K8"/>
  </mergeCells>
  <printOptions/>
  <pageMargins left="0.7086614173228347" right="0.31496062992125984" top="0.5511811023622047" bottom="0.35433070866141736" header="0.11811023622047245" footer="0.11811023622047245"/>
  <pageSetup fitToHeight="20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2">
      <selection activeCell="C23" sqref="C23:C24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5.421875" style="0" customWidth="1"/>
    <col min="4" max="4" width="22.28125" style="0" customWidth="1"/>
    <col min="5" max="5" width="38.8515625" style="0" customWidth="1"/>
    <col min="6" max="6" width="9.28125" style="0" customWidth="1"/>
    <col min="7" max="7" width="10.7109375" style="0" customWidth="1"/>
    <col min="8" max="8" width="11.8515625" style="0" customWidth="1"/>
    <col min="9" max="9" width="11.421875" style="0" customWidth="1"/>
    <col min="10" max="11" width="10.7109375" style="0" customWidth="1"/>
  </cols>
  <sheetData>
    <row r="1" spans="1:11" s="3" customFormat="1" ht="15">
      <c r="A1" s="502" t="s">
        <v>34</v>
      </c>
      <c r="B1" s="502"/>
      <c r="C1" s="502"/>
      <c r="D1" s="502"/>
      <c r="E1" s="502"/>
      <c r="F1" s="15"/>
      <c r="G1" s="15"/>
      <c r="H1" s="15"/>
      <c r="I1" s="15"/>
      <c r="J1" s="15"/>
      <c r="K1" s="16"/>
    </row>
    <row r="2" spans="1:11" s="3" customFormat="1" ht="15">
      <c r="A2" s="517" t="s">
        <v>35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</row>
    <row r="3" spans="1:11" s="3" customFormat="1" ht="12.75">
      <c r="A3" s="510" t="s">
        <v>190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</row>
    <row r="4" spans="1:11" ht="56.25" customHeight="1">
      <c r="A4" s="505" t="s">
        <v>0</v>
      </c>
      <c r="B4" s="505"/>
      <c r="C4" s="505" t="s">
        <v>5</v>
      </c>
      <c r="D4" s="505" t="s">
        <v>6</v>
      </c>
      <c r="E4" s="505" t="s">
        <v>7</v>
      </c>
      <c r="F4" s="505" t="s">
        <v>8</v>
      </c>
      <c r="G4" s="505" t="s">
        <v>36</v>
      </c>
      <c r="H4" s="505" t="s">
        <v>37</v>
      </c>
      <c r="I4" s="505" t="s">
        <v>38</v>
      </c>
      <c r="J4" s="505" t="s">
        <v>39</v>
      </c>
      <c r="K4" s="505" t="s">
        <v>40</v>
      </c>
    </row>
    <row r="5" spans="1:11" ht="14.25">
      <c r="A5" s="4" t="s">
        <v>3</v>
      </c>
      <c r="B5" s="4" t="s">
        <v>4</v>
      </c>
      <c r="C5" s="507"/>
      <c r="D5" s="506" t="s">
        <v>2</v>
      </c>
      <c r="E5" s="506" t="s">
        <v>1</v>
      </c>
      <c r="F5" s="506"/>
      <c r="G5" s="506"/>
      <c r="H5" s="506"/>
      <c r="I5" s="506"/>
      <c r="J5" s="506"/>
      <c r="K5" s="506"/>
    </row>
    <row r="6" spans="1:11" s="6" customFormat="1" ht="15" customHeight="1">
      <c r="A6" s="5" t="s">
        <v>32</v>
      </c>
      <c r="B6" s="5" t="s">
        <v>31</v>
      </c>
      <c r="C6" s="5"/>
      <c r="D6" s="511" t="s">
        <v>56</v>
      </c>
      <c r="E6" s="512"/>
      <c r="F6" s="512"/>
      <c r="G6" s="512"/>
      <c r="H6" s="512"/>
      <c r="I6" s="512"/>
      <c r="J6" s="512"/>
      <c r="K6" s="519"/>
    </row>
    <row r="7" spans="1:11" ht="15" customHeight="1">
      <c r="A7" s="503" t="s">
        <v>32</v>
      </c>
      <c r="B7" s="503" t="s">
        <v>31</v>
      </c>
      <c r="C7" s="503" t="s">
        <v>50</v>
      </c>
      <c r="D7" s="513" t="s">
        <v>51</v>
      </c>
      <c r="E7" s="61" t="s">
        <v>52</v>
      </c>
      <c r="F7" s="62" t="s">
        <v>53</v>
      </c>
      <c r="G7" s="63">
        <v>6292</v>
      </c>
      <c r="H7" s="63">
        <v>6220</v>
      </c>
      <c r="I7" s="63">
        <v>6220</v>
      </c>
      <c r="J7" s="64">
        <f>I7/G7*100</f>
        <v>98.85568976478068</v>
      </c>
      <c r="K7" s="64">
        <f>I7/H7*100</f>
        <v>100</v>
      </c>
    </row>
    <row r="8" spans="1:11" ht="37.5" customHeight="1">
      <c r="A8" s="504"/>
      <c r="B8" s="504" t="s">
        <v>31</v>
      </c>
      <c r="C8" s="504"/>
      <c r="D8" s="513" t="s">
        <v>54</v>
      </c>
      <c r="E8" s="61" t="s">
        <v>55</v>
      </c>
      <c r="F8" s="62" t="s">
        <v>9</v>
      </c>
      <c r="G8" s="64">
        <v>441600.5</v>
      </c>
      <c r="H8" s="64">
        <v>487322.3</v>
      </c>
      <c r="I8" s="64">
        <v>479225.8</v>
      </c>
      <c r="J8" s="64">
        <f>I8/G8*100</f>
        <v>108.52021227331036</v>
      </c>
      <c r="K8" s="64">
        <f>I8/H8*100</f>
        <v>98.33857387605698</v>
      </c>
    </row>
    <row r="9" spans="1:11" ht="35.25" customHeight="1">
      <c r="A9" s="5"/>
      <c r="B9" s="5"/>
      <c r="C9" s="5"/>
      <c r="D9" s="511" t="s">
        <v>71</v>
      </c>
      <c r="E9" s="512"/>
      <c r="F9" s="512"/>
      <c r="G9" s="512"/>
      <c r="H9" s="512"/>
      <c r="I9" s="512"/>
      <c r="J9" s="512"/>
      <c r="K9" s="512"/>
    </row>
    <row r="10" spans="1:11" ht="14.25">
      <c r="A10" s="514" t="s">
        <v>32</v>
      </c>
      <c r="B10" s="514" t="s">
        <v>59</v>
      </c>
      <c r="C10" s="514" t="s">
        <v>50</v>
      </c>
      <c r="D10" s="508" t="s">
        <v>72</v>
      </c>
      <c r="E10" s="24" t="s">
        <v>73</v>
      </c>
      <c r="F10" s="25" t="s">
        <v>74</v>
      </c>
      <c r="G10" s="26">
        <v>10695</v>
      </c>
      <c r="H10" s="26">
        <v>10695</v>
      </c>
      <c r="I10" s="26">
        <v>10806</v>
      </c>
      <c r="J10" s="27">
        <f>H10/G10*100</f>
        <v>100</v>
      </c>
      <c r="K10" s="27">
        <f>I10/H10*100</f>
        <v>101.03786816269285</v>
      </c>
    </row>
    <row r="11" spans="1:11" ht="24">
      <c r="A11" s="515"/>
      <c r="B11" s="515"/>
      <c r="C11" s="515"/>
      <c r="D11" s="509"/>
      <c r="E11" s="28" t="s">
        <v>75</v>
      </c>
      <c r="F11" s="29" t="s">
        <v>9</v>
      </c>
      <c r="G11" s="7">
        <f>'Форма 1'!L30</f>
        <v>304494.2</v>
      </c>
      <c r="H11" s="7">
        <f>'Форма 1'!M30</f>
        <v>343018.5</v>
      </c>
      <c r="I11" s="7">
        <f>'Форма 1'!N30</f>
        <v>336031.4</v>
      </c>
      <c r="J11" s="27">
        <f>I11/G11*100</f>
        <v>110.35724161576806</v>
      </c>
      <c r="K11" s="27">
        <f>I11/H11*100</f>
        <v>97.96305447082301</v>
      </c>
    </row>
    <row r="12" spans="1:11" ht="14.25">
      <c r="A12" s="5"/>
      <c r="B12" s="5"/>
      <c r="C12" s="5"/>
      <c r="D12" s="511" t="s">
        <v>76</v>
      </c>
      <c r="E12" s="512"/>
      <c r="F12" s="512"/>
      <c r="G12" s="512"/>
      <c r="H12" s="512"/>
      <c r="I12" s="512"/>
      <c r="J12" s="512"/>
      <c r="K12" s="512"/>
    </row>
    <row r="13" spans="1:11" ht="14.25">
      <c r="A13" s="514" t="s">
        <v>32</v>
      </c>
      <c r="B13" s="514" t="s">
        <v>30</v>
      </c>
      <c r="C13" s="514" t="s">
        <v>77</v>
      </c>
      <c r="D13" s="508" t="s">
        <v>78</v>
      </c>
      <c r="E13" s="24" t="s">
        <v>79</v>
      </c>
      <c r="F13" s="25" t="s">
        <v>74</v>
      </c>
      <c r="G13" s="26">
        <v>1010</v>
      </c>
      <c r="H13" s="26">
        <v>1010</v>
      </c>
      <c r="I13" s="26">
        <v>1009</v>
      </c>
      <c r="J13" s="27">
        <f>I13/G13*100</f>
        <v>99.9009900990099</v>
      </c>
      <c r="K13" s="27">
        <f>I13/H13*100</f>
        <v>99.9009900990099</v>
      </c>
    </row>
    <row r="14" spans="1:11" ht="43.5" customHeight="1">
      <c r="A14" s="515"/>
      <c r="B14" s="515"/>
      <c r="C14" s="515"/>
      <c r="D14" s="509"/>
      <c r="E14" s="28" t="s">
        <v>80</v>
      </c>
      <c r="F14" s="29" t="s">
        <v>9</v>
      </c>
      <c r="G14" s="7">
        <v>38821.5</v>
      </c>
      <c r="H14" s="7">
        <v>36822.3</v>
      </c>
      <c r="I14" s="7">
        <v>36821.4</v>
      </c>
      <c r="J14" s="27">
        <f>I14/G14*100</f>
        <v>94.8479579614389</v>
      </c>
      <c r="K14" s="27">
        <f>I14/H14*100</f>
        <v>99.9975558289406</v>
      </c>
    </row>
    <row r="15" spans="1:11" ht="14.25">
      <c r="A15" s="514" t="s">
        <v>32</v>
      </c>
      <c r="B15" s="514" t="s">
        <v>30</v>
      </c>
      <c r="C15" s="514" t="s">
        <v>50</v>
      </c>
      <c r="D15" s="516" t="s">
        <v>81</v>
      </c>
      <c r="E15" s="28" t="s">
        <v>73</v>
      </c>
      <c r="F15" s="29" t="s">
        <v>74</v>
      </c>
      <c r="G15" s="17">
        <v>6387</v>
      </c>
      <c r="H15" s="17">
        <v>6383</v>
      </c>
      <c r="I15" s="17">
        <v>6383</v>
      </c>
      <c r="J15" s="7">
        <f>I15/G15*100</f>
        <v>99.9373727884766</v>
      </c>
      <c r="K15" s="7">
        <f>I15/G15*100</f>
        <v>99.9373727884766</v>
      </c>
    </row>
    <row r="16" spans="1:13" ht="24">
      <c r="A16" s="515"/>
      <c r="B16" s="515"/>
      <c r="C16" s="515"/>
      <c r="D16" s="509"/>
      <c r="E16" s="28" t="s">
        <v>75</v>
      </c>
      <c r="F16" s="29" t="s">
        <v>9</v>
      </c>
      <c r="G16" s="7">
        <f>'Форма 1'!L49</f>
        <v>69981</v>
      </c>
      <c r="H16" s="7">
        <f>'Форма 1'!M49</f>
        <v>65124.6</v>
      </c>
      <c r="I16" s="7">
        <f>'Форма 1'!N49</f>
        <v>65124.6</v>
      </c>
      <c r="J16" s="78">
        <f>I16/G16*100</f>
        <v>93.06040210914391</v>
      </c>
      <c r="K16" s="27">
        <f>I16/H16*100</f>
        <v>100</v>
      </c>
      <c r="M16" t="s">
        <v>67</v>
      </c>
    </row>
    <row r="19" ht="14.25">
      <c r="A19" t="s">
        <v>129</v>
      </c>
    </row>
    <row r="20" ht="14.25">
      <c r="A20" t="s">
        <v>130</v>
      </c>
    </row>
  </sheetData>
  <sheetProtection/>
  <mergeCells count="32">
    <mergeCell ref="A15:A16"/>
    <mergeCell ref="B15:B16"/>
    <mergeCell ref="D6:K6"/>
    <mergeCell ref="C15:C16"/>
    <mergeCell ref="A10:A11"/>
    <mergeCell ref="B10:B11"/>
    <mergeCell ref="C13:C14"/>
    <mergeCell ref="D13:D14"/>
    <mergeCell ref="D12:K12"/>
    <mergeCell ref="B13:B14"/>
    <mergeCell ref="A13:A14"/>
    <mergeCell ref="D15:D16"/>
    <mergeCell ref="A2:K2"/>
    <mergeCell ref="K4:K5"/>
    <mergeCell ref="A7:A8"/>
    <mergeCell ref="B7:B8"/>
    <mergeCell ref="C10:C11"/>
    <mergeCell ref="J4:J5"/>
    <mergeCell ref="D4:D5"/>
    <mergeCell ref="G4:G5"/>
    <mergeCell ref="D10:D11"/>
    <mergeCell ref="H4:H5"/>
    <mergeCell ref="A3:K3"/>
    <mergeCell ref="A4:B4"/>
    <mergeCell ref="D9:K9"/>
    <mergeCell ref="D7:D8"/>
    <mergeCell ref="A1:E1"/>
    <mergeCell ref="C7:C8"/>
    <mergeCell ref="I4:I5"/>
    <mergeCell ref="E4:E5"/>
    <mergeCell ref="F4:F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93">
      <selection activeCell="O74" sqref="O74"/>
    </sheetView>
  </sheetViews>
  <sheetFormatPr defaultColWidth="9.140625" defaultRowHeight="15"/>
  <cols>
    <col min="1" max="1" width="4.57421875" style="0" customWidth="1"/>
    <col min="2" max="2" width="4.421875" style="0" customWidth="1"/>
    <col min="3" max="3" width="3.421875" style="0" customWidth="1"/>
    <col min="4" max="4" width="37.00390625" style="0" customWidth="1"/>
    <col min="5" max="5" width="10.57421875" style="0" customWidth="1"/>
    <col min="6" max="6" width="37.00390625" style="0" hidden="1" customWidth="1"/>
    <col min="7" max="7" width="10.57421875" style="214" customWidth="1"/>
    <col min="8" max="8" width="10.421875" style="0" customWidth="1"/>
    <col min="9" max="9" width="10.57421875" style="0" customWidth="1"/>
    <col min="10" max="10" width="11.421875" style="0" customWidth="1"/>
    <col min="11" max="11" width="11.28125" style="0" customWidth="1"/>
    <col min="12" max="12" width="24.57421875" style="0" customWidth="1"/>
    <col min="13" max="13" width="10.57421875" style="0" hidden="1" customWidth="1"/>
  </cols>
  <sheetData>
    <row r="1" spans="1:13" ht="14.25">
      <c r="A1" s="189"/>
      <c r="B1" s="1"/>
      <c r="C1" s="1"/>
      <c r="D1" s="1"/>
      <c r="E1" s="1"/>
      <c r="F1" s="1"/>
      <c r="G1" s="190"/>
      <c r="H1" s="1"/>
      <c r="I1" s="1"/>
      <c r="J1" s="1"/>
      <c r="K1" s="1"/>
      <c r="L1" s="1"/>
      <c r="M1" s="1"/>
    </row>
    <row r="2" spans="1:12" ht="59.25" customHeight="1">
      <c r="A2" s="524" t="s">
        <v>600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2" ht="15" customHeight="1">
      <c r="A3" s="525" t="s">
        <v>0</v>
      </c>
      <c r="B3" s="525"/>
      <c r="C3" s="526" t="s">
        <v>367</v>
      </c>
      <c r="D3" s="526" t="s">
        <v>368</v>
      </c>
      <c r="E3" s="526" t="s">
        <v>369</v>
      </c>
      <c r="F3" s="527" t="s">
        <v>370</v>
      </c>
      <c r="G3" s="526" t="s">
        <v>371</v>
      </c>
      <c r="H3" s="526"/>
      <c r="I3" s="526"/>
      <c r="J3" s="526" t="s">
        <v>372</v>
      </c>
      <c r="K3" s="526" t="s">
        <v>480</v>
      </c>
      <c r="L3" s="526" t="s">
        <v>373</v>
      </c>
    </row>
    <row r="4" spans="1:12" ht="14.25">
      <c r="A4" s="525"/>
      <c r="B4" s="525"/>
      <c r="C4" s="526"/>
      <c r="D4" s="526"/>
      <c r="E4" s="526"/>
      <c r="F4" s="528"/>
      <c r="G4" s="526" t="s">
        <v>374</v>
      </c>
      <c r="H4" s="526" t="s">
        <v>375</v>
      </c>
      <c r="I4" s="526" t="s">
        <v>376</v>
      </c>
      <c r="J4" s="526"/>
      <c r="K4" s="526"/>
      <c r="L4" s="526"/>
    </row>
    <row r="5" spans="1:12" ht="45.75" customHeight="1">
      <c r="A5" s="193" t="s">
        <v>3</v>
      </c>
      <c r="B5" s="193" t="s">
        <v>4</v>
      </c>
      <c r="C5" s="526"/>
      <c r="D5" s="526"/>
      <c r="E5" s="526"/>
      <c r="F5" s="528"/>
      <c r="G5" s="529"/>
      <c r="H5" s="529"/>
      <c r="I5" s="529"/>
      <c r="J5" s="529"/>
      <c r="K5" s="529"/>
      <c r="L5" s="529"/>
    </row>
    <row r="6" spans="1:12" ht="33.75" customHeight="1">
      <c r="A6" s="193">
        <v>1</v>
      </c>
      <c r="B6" s="193">
        <v>2</v>
      </c>
      <c r="C6" s="191">
        <v>3</v>
      </c>
      <c r="D6" s="194">
        <v>4</v>
      </c>
      <c r="E6" s="191">
        <v>5</v>
      </c>
      <c r="F6" s="192"/>
      <c r="G6" s="194">
        <v>6</v>
      </c>
      <c r="H6" s="194">
        <v>7</v>
      </c>
      <c r="I6" s="194">
        <v>8</v>
      </c>
      <c r="J6" s="194">
        <v>9</v>
      </c>
      <c r="K6" s="194">
        <v>10</v>
      </c>
      <c r="L6" s="194">
        <v>11</v>
      </c>
    </row>
    <row r="7" spans="1:15" ht="14.25">
      <c r="A7" s="195" t="s">
        <v>32</v>
      </c>
      <c r="B7" s="195" t="s">
        <v>31</v>
      </c>
      <c r="C7" s="196"/>
      <c r="D7" s="501" t="s">
        <v>56</v>
      </c>
      <c r="E7" s="530"/>
      <c r="F7" s="530"/>
      <c r="G7" s="530"/>
      <c r="H7" s="530"/>
      <c r="I7" s="530"/>
      <c r="J7" s="530"/>
      <c r="K7" s="530"/>
      <c r="L7" s="530"/>
      <c r="M7" s="197"/>
      <c r="N7" s="197"/>
      <c r="O7" s="197"/>
    </row>
    <row r="8" spans="1:13" ht="64.5">
      <c r="A8" s="198" t="s">
        <v>32</v>
      </c>
      <c r="B8" s="198" t="s">
        <v>31</v>
      </c>
      <c r="C8" s="193">
        <v>1</v>
      </c>
      <c r="D8" s="199" t="s">
        <v>377</v>
      </c>
      <c r="E8" s="200" t="s">
        <v>378</v>
      </c>
      <c r="F8" s="201" t="s">
        <v>378</v>
      </c>
      <c r="G8" s="202">
        <v>77.8</v>
      </c>
      <c r="H8" s="202">
        <v>77</v>
      </c>
      <c r="I8" s="336">
        <v>77.6</v>
      </c>
      <c r="J8" s="337">
        <f>I8/H8</f>
        <v>1.0077922077922077</v>
      </c>
      <c r="K8" s="338">
        <f>I8/G8*100</f>
        <v>99.74293059125964</v>
      </c>
      <c r="L8" s="339" t="s">
        <v>379</v>
      </c>
      <c r="M8" s="205"/>
    </row>
    <row r="9" spans="1:12" ht="42.75">
      <c r="A9" s="198" t="s">
        <v>32</v>
      </c>
      <c r="B9" s="198" t="s">
        <v>31</v>
      </c>
      <c r="C9" s="193">
        <v>2</v>
      </c>
      <c r="D9" s="199" t="s">
        <v>380</v>
      </c>
      <c r="E9" s="191" t="s">
        <v>378</v>
      </c>
      <c r="F9" s="206" t="s">
        <v>378</v>
      </c>
      <c r="G9" s="202">
        <v>23.6</v>
      </c>
      <c r="H9" s="202">
        <v>20</v>
      </c>
      <c r="I9" s="336">
        <v>22.4</v>
      </c>
      <c r="J9" s="337">
        <f>H9/I9</f>
        <v>0.8928571428571429</v>
      </c>
      <c r="K9" s="338">
        <f aca="true" t="shared" si="0" ref="K9:K22">I9/G9*100</f>
        <v>94.91525423728812</v>
      </c>
      <c r="L9" s="339" t="s">
        <v>530</v>
      </c>
    </row>
    <row r="10" spans="1:12" ht="64.5">
      <c r="A10" s="198" t="s">
        <v>32</v>
      </c>
      <c r="B10" s="198" t="s">
        <v>31</v>
      </c>
      <c r="C10" s="193">
        <v>3</v>
      </c>
      <c r="D10" s="207" t="s">
        <v>381</v>
      </c>
      <c r="E10" s="191" t="s">
        <v>378</v>
      </c>
      <c r="F10" s="206" t="s">
        <v>378</v>
      </c>
      <c r="G10" s="202">
        <v>100</v>
      </c>
      <c r="H10" s="202">
        <v>100</v>
      </c>
      <c r="I10" s="336">
        <v>100</v>
      </c>
      <c r="J10" s="337">
        <f aca="true" t="shared" si="1" ref="J10:J22">I10/H10</f>
        <v>1</v>
      </c>
      <c r="K10" s="338">
        <f t="shared" si="0"/>
        <v>100</v>
      </c>
      <c r="L10" s="208" t="s">
        <v>382</v>
      </c>
    </row>
    <row r="11" spans="1:12" ht="64.5">
      <c r="A11" s="198" t="s">
        <v>32</v>
      </c>
      <c r="B11" s="198" t="s">
        <v>31</v>
      </c>
      <c r="C11" s="193">
        <v>4</v>
      </c>
      <c r="D11" s="207" t="s">
        <v>383</v>
      </c>
      <c r="E11" s="191" t="s">
        <v>378</v>
      </c>
      <c r="F11" s="206" t="s">
        <v>378</v>
      </c>
      <c r="G11" s="202">
        <v>100</v>
      </c>
      <c r="H11" s="202">
        <v>100</v>
      </c>
      <c r="I11" s="336">
        <v>100</v>
      </c>
      <c r="J11" s="337">
        <f t="shared" si="1"/>
        <v>1</v>
      </c>
      <c r="K11" s="338">
        <f t="shared" si="0"/>
        <v>100</v>
      </c>
      <c r="L11" s="208" t="s">
        <v>382</v>
      </c>
    </row>
    <row r="12" spans="1:12" ht="32.25">
      <c r="A12" s="198" t="s">
        <v>32</v>
      </c>
      <c r="B12" s="198" t="s">
        <v>31</v>
      </c>
      <c r="C12" s="193">
        <v>5</v>
      </c>
      <c r="D12" s="199" t="s">
        <v>384</v>
      </c>
      <c r="E12" s="191" t="s">
        <v>378</v>
      </c>
      <c r="F12" s="206" t="s">
        <v>378</v>
      </c>
      <c r="G12" s="209">
        <v>0.75</v>
      </c>
      <c r="H12" s="210">
        <v>0.8</v>
      </c>
      <c r="I12" s="340">
        <v>0.74</v>
      </c>
      <c r="J12" s="337">
        <f t="shared" si="1"/>
        <v>0.9249999999999999</v>
      </c>
      <c r="K12" s="338">
        <f t="shared" si="0"/>
        <v>98.66666666666667</v>
      </c>
      <c r="L12" s="339" t="s">
        <v>385</v>
      </c>
    </row>
    <row r="13" spans="1:12" ht="75">
      <c r="A13" s="198" t="s">
        <v>32</v>
      </c>
      <c r="B13" s="198" t="s">
        <v>31</v>
      </c>
      <c r="C13" s="193">
        <v>6</v>
      </c>
      <c r="D13" s="207" t="s">
        <v>386</v>
      </c>
      <c r="E13" s="191" t="s">
        <v>378</v>
      </c>
      <c r="F13" s="206" t="s">
        <v>378</v>
      </c>
      <c r="G13" s="202">
        <v>100</v>
      </c>
      <c r="H13" s="202">
        <v>100</v>
      </c>
      <c r="I13" s="336">
        <v>100</v>
      </c>
      <c r="J13" s="337">
        <f t="shared" si="1"/>
        <v>1</v>
      </c>
      <c r="K13" s="338">
        <f t="shared" si="0"/>
        <v>100</v>
      </c>
      <c r="L13" s="208" t="s">
        <v>382</v>
      </c>
    </row>
    <row r="14" spans="1:12" ht="54">
      <c r="A14" s="198" t="s">
        <v>32</v>
      </c>
      <c r="B14" s="198" t="s">
        <v>31</v>
      </c>
      <c r="C14" s="193">
        <v>7</v>
      </c>
      <c r="D14" s="199" t="s">
        <v>387</v>
      </c>
      <c r="E14" s="191" t="s">
        <v>378</v>
      </c>
      <c r="F14" s="206" t="s">
        <v>378</v>
      </c>
      <c r="G14" s="211">
        <v>2.9</v>
      </c>
      <c r="H14" s="202">
        <v>2.8</v>
      </c>
      <c r="I14" s="336">
        <v>0</v>
      </c>
      <c r="J14" s="341">
        <v>1</v>
      </c>
      <c r="K14" s="338">
        <f t="shared" si="0"/>
        <v>0</v>
      </c>
      <c r="L14" s="208" t="s">
        <v>382</v>
      </c>
    </row>
    <row r="15" spans="1:12" ht="42.75">
      <c r="A15" s="198" t="s">
        <v>32</v>
      </c>
      <c r="B15" s="198" t="s">
        <v>31</v>
      </c>
      <c r="C15" s="193">
        <v>8</v>
      </c>
      <c r="D15" s="199" t="s">
        <v>388</v>
      </c>
      <c r="E15" s="191" t="s">
        <v>389</v>
      </c>
      <c r="F15" s="206" t="s">
        <v>389</v>
      </c>
      <c r="G15" s="342">
        <v>15367</v>
      </c>
      <c r="H15" s="342">
        <v>16066</v>
      </c>
      <c r="I15" s="343">
        <v>16542</v>
      </c>
      <c r="J15" s="337">
        <f t="shared" si="1"/>
        <v>1.0296277853852858</v>
      </c>
      <c r="K15" s="338">
        <f t="shared" si="0"/>
        <v>107.6462549619314</v>
      </c>
      <c r="L15" s="339" t="s">
        <v>390</v>
      </c>
    </row>
    <row r="16" spans="1:12" ht="32.25">
      <c r="A16" s="198" t="s">
        <v>32</v>
      </c>
      <c r="B16" s="198" t="s">
        <v>31</v>
      </c>
      <c r="C16" s="193">
        <v>9</v>
      </c>
      <c r="D16" s="199" t="s">
        <v>391</v>
      </c>
      <c r="E16" s="191" t="s">
        <v>378</v>
      </c>
      <c r="F16" s="206" t="s">
        <v>378</v>
      </c>
      <c r="G16" s="202">
        <v>96.8</v>
      </c>
      <c r="H16" s="202">
        <v>98</v>
      </c>
      <c r="I16" s="336">
        <v>97.3</v>
      </c>
      <c r="J16" s="337">
        <f t="shared" si="1"/>
        <v>0.9928571428571429</v>
      </c>
      <c r="K16" s="338">
        <f t="shared" si="0"/>
        <v>100.51652892561984</v>
      </c>
      <c r="L16" s="344" t="s">
        <v>531</v>
      </c>
    </row>
    <row r="17" spans="1:12" ht="86.25">
      <c r="A17" s="198" t="s">
        <v>32</v>
      </c>
      <c r="B17" s="198" t="s">
        <v>31</v>
      </c>
      <c r="C17" s="193">
        <v>10</v>
      </c>
      <c r="D17" s="207" t="s">
        <v>392</v>
      </c>
      <c r="E17" s="191" t="s">
        <v>378</v>
      </c>
      <c r="F17" s="206" t="s">
        <v>378</v>
      </c>
      <c r="G17" s="202">
        <v>71.4</v>
      </c>
      <c r="H17" s="202">
        <v>77</v>
      </c>
      <c r="I17" s="336">
        <v>76.4</v>
      </c>
      <c r="J17" s="337">
        <f t="shared" si="1"/>
        <v>0.9922077922077923</v>
      </c>
      <c r="K17" s="338">
        <f t="shared" si="0"/>
        <v>107.00280112044818</v>
      </c>
      <c r="L17" s="339" t="s">
        <v>532</v>
      </c>
    </row>
    <row r="18" spans="1:12" ht="64.5">
      <c r="A18" s="198" t="s">
        <v>32</v>
      </c>
      <c r="B18" s="198" t="s">
        <v>31</v>
      </c>
      <c r="C18" s="193">
        <v>11</v>
      </c>
      <c r="D18" s="199" t="s">
        <v>393</v>
      </c>
      <c r="E18" s="191" t="s">
        <v>378</v>
      </c>
      <c r="F18" s="206" t="s">
        <v>378</v>
      </c>
      <c r="G18" s="202">
        <v>99.7</v>
      </c>
      <c r="H18" s="202">
        <v>99</v>
      </c>
      <c r="I18" s="336">
        <v>99.6</v>
      </c>
      <c r="J18" s="337">
        <f t="shared" si="1"/>
        <v>1.006060606060606</v>
      </c>
      <c r="K18" s="338">
        <f t="shared" si="0"/>
        <v>99.89969909729187</v>
      </c>
      <c r="L18" s="208" t="s">
        <v>382</v>
      </c>
    </row>
    <row r="19" spans="1:12" ht="32.25">
      <c r="A19" s="198" t="s">
        <v>32</v>
      </c>
      <c r="B19" s="198" t="s">
        <v>31</v>
      </c>
      <c r="C19" s="193">
        <v>12</v>
      </c>
      <c r="D19" s="199" t="s">
        <v>394</v>
      </c>
      <c r="E19" s="191" t="s">
        <v>378</v>
      </c>
      <c r="F19" s="206" t="s">
        <v>378</v>
      </c>
      <c r="G19" s="202">
        <v>100</v>
      </c>
      <c r="H19" s="202">
        <v>100</v>
      </c>
      <c r="I19" s="336">
        <v>100</v>
      </c>
      <c r="J19" s="337">
        <f t="shared" si="1"/>
        <v>1</v>
      </c>
      <c r="K19" s="338">
        <f t="shared" si="0"/>
        <v>100</v>
      </c>
      <c r="L19" s="208" t="s">
        <v>382</v>
      </c>
    </row>
    <row r="20" spans="1:12" ht="42.75">
      <c r="A20" s="198" t="s">
        <v>32</v>
      </c>
      <c r="B20" s="198" t="s">
        <v>31</v>
      </c>
      <c r="C20" s="193">
        <v>13</v>
      </c>
      <c r="D20" s="199" t="s">
        <v>395</v>
      </c>
      <c r="E20" s="191" t="s">
        <v>378</v>
      </c>
      <c r="F20" s="206" t="s">
        <v>378</v>
      </c>
      <c r="G20" s="202">
        <v>0</v>
      </c>
      <c r="H20" s="202">
        <v>100</v>
      </c>
      <c r="I20" s="336">
        <v>100</v>
      </c>
      <c r="J20" s="337">
        <f t="shared" si="1"/>
        <v>1</v>
      </c>
      <c r="K20" s="345"/>
      <c r="L20" s="208" t="s">
        <v>382</v>
      </c>
    </row>
    <row r="21" spans="1:12" ht="75">
      <c r="A21" s="198" t="s">
        <v>32</v>
      </c>
      <c r="B21" s="198" t="s">
        <v>31</v>
      </c>
      <c r="C21" s="193">
        <v>14</v>
      </c>
      <c r="D21" s="207" t="s">
        <v>396</v>
      </c>
      <c r="E21" s="191" t="s">
        <v>378</v>
      </c>
      <c r="F21" s="206" t="s">
        <v>378</v>
      </c>
      <c r="G21" s="202">
        <v>100</v>
      </c>
      <c r="H21" s="202">
        <v>100</v>
      </c>
      <c r="I21" s="336">
        <v>100</v>
      </c>
      <c r="J21" s="337">
        <f t="shared" si="1"/>
        <v>1</v>
      </c>
      <c r="K21" s="338">
        <f t="shared" si="0"/>
        <v>100</v>
      </c>
      <c r="L21" s="208" t="s">
        <v>382</v>
      </c>
    </row>
    <row r="22" spans="1:12" ht="42.75">
      <c r="A22" s="198" t="s">
        <v>32</v>
      </c>
      <c r="B22" s="198" t="s">
        <v>31</v>
      </c>
      <c r="C22" s="193">
        <v>15</v>
      </c>
      <c r="D22" s="207" t="s">
        <v>397</v>
      </c>
      <c r="E22" s="191" t="s">
        <v>378</v>
      </c>
      <c r="F22" s="206" t="s">
        <v>378</v>
      </c>
      <c r="G22" s="202">
        <v>20.8</v>
      </c>
      <c r="H22" s="202">
        <v>60</v>
      </c>
      <c r="I22" s="336">
        <v>37.1</v>
      </c>
      <c r="J22" s="337">
        <f t="shared" si="1"/>
        <v>0.6183333333333334</v>
      </c>
      <c r="K22" s="338">
        <f t="shared" si="0"/>
        <v>178.3653846153846</v>
      </c>
      <c r="L22" s="204" t="s">
        <v>398</v>
      </c>
    </row>
    <row r="23" spans="4:14" ht="14.25">
      <c r="D23" s="212" t="s">
        <v>399</v>
      </c>
      <c r="E23" s="213"/>
      <c r="J23">
        <v>14.465</v>
      </c>
      <c r="L23" s="430" t="s">
        <v>604</v>
      </c>
      <c r="N23" s="215"/>
    </row>
    <row r="24" spans="1:13" ht="14.25">
      <c r="A24" s="216" t="s">
        <v>32</v>
      </c>
      <c r="B24" s="216" t="s">
        <v>59</v>
      </c>
      <c r="C24" s="217"/>
      <c r="D24" s="531" t="s">
        <v>71</v>
      </c>
      <c r="E24" s="532"/>
      <c r="F24" s="532"/>
      <c r="G24" s="532"/>
      <c r="H24" s="532"/>
      <c r="I24" s="532"/>
      <c r="J24" s="532"/>
      <c r="K24" s="532"/>
      <c r="L24" s="532"/>
      <c r="M24" s="533"/>
    </row>
    <row r="25" spans="1:13" ht="75">
      <c r="A25" s="218" t="s">
        <v>32</v>
      </c>
      <c r="B25" s="218" t="s">
        <v>59</v>
      </c>
      <c r="C25" s="219">
        <v>1</v>
      </c>
      <c r="D25" s="220" t="s">
        <v>400</v>
      </c>
      <c r="E25" s="193" t="s">
        <v>378</v>
      </c>
      <c r="F25" s="221" t="s">
        <v>378</v>
      </c>
      <c r="G25" s="222">
        <v>99.77</v>
      </c>
      <c r="H25" s="222">
        <v>100</v>
      </c>
      <c r="I25" s="222">
        <v>100</v>
      </c>
      <c r="J25" s="223">
        <f>I25/H25</f>
        <v>1</v>
      </c>
      <c r="K25" s="338">
        <f aca="true" t="shared" si="2" ref="K25:K39">I25/G25*100</f>
        <v>100.23053021950486</v>
      </c>
      <c r="L25" s="327"/>
      <c r="M25" s="224"/>
    </row>
    <row r="26" spans="1:13" ht="54">
      <c r="A26" s="218" t="s">
        <v>32</v>
      </c>
      <c r="B26" s="218" t="s">
        <v>59</v>
      </c>
      <c r="C26" s="219">
        <v>2</v>
      </c>
      <c r="D26" s="225" t="s">
        <v>401</v>
      </c>
      <c r="E26" s="193" t="s">
        <v>378</v>
      </c>
      <c r="F26" s="226" t="s">
        <v>378</v>
      </c>
      <c r="G26" s="227">
        <v>0.24</v>
      </c>
      <c r="H26" s="227">
        <v>0</v>
      </c>
      <c r="I26" s="227">
        <v>0</v>
      </c>
      <c r="J26" s="223">
        <v>0</v>
      </c>
      <c r="K26" s="338">
        <f t="shared" si="2"/>
        <v>0</v>
      </c>
      <c r="L26" s="327"/>
      <c r="M26" s="224"/>
    </row>
    <row r="27" spans="1:13" ht="54">
      <c r="A27" s="218" t="s">
        <v>32</v>
      </c>
      <c r="B27" s="218" t="s">
        <v>59</v>
      </c>
      <c r="C27" s="219">
        <v>3</v>
      </c>
      <c r="D27" s="225" t="s">
        <v>402</v>
      </c>
      <c r="E27" s="193" t="s">
        <v>378</v>
      </c>
      <c r="F27" s="226" t="s">
        <v>378</v>
      </c>
      <c r="G27" s="227">
        <v>6.67</v>
      </c>
      <c r="H27" s="227">
        <v>7.14</v>
      </c>
      <c r="I27" s="227">
        <v>6.67</v>
      </c>
      <c r="J27" s="223">
        <f>H27/I27</f>
        <v>1.0704647676161918</v>
      </c>
      <c r="K27" s="338">
        <f t="shared" si="2"/>
        <v>100</v>
      </c>
      <c r="L27" s="327"/>
      <c r="M27" s="224"/>
    </row>
    <row r="28" spans="1:13" ht="42.75">
      <c r="A28" s="218" t="s">
        <v>32</v>
      </c>
      <c r="B28" s="218" t="s">
        <v>59</v>
      </c>
      <c r="C28" s="219">
        <v>4</v>
      </c>
      <c r="D28" s="225" t="s">
        <v>403</v>
      </c>
      <c r="E28" s="193" t="s">
        <v>378</v>
      </c>
      <c r="F28" s="226" t="s">
        <v>378</v>
      </c>
      <c r="G28" s="227">
        <v>82.18</v>
      </c>
      <c r="H28" s="228">
        <v>81.57</v>
      </c>
      <c r="I28" s="228">
        <v>82.18</v>
      </c>
      <c r="J28" s="223">
        <f aca="true" t="shared" si="3" ref="J28:J39">I28/H28</f>
        <v>1.007478239548854</v>
      </c>
      <c r="K28" s="338">
        <f t="shared" si="2"/>
        <v>100</v>
      </c>
      <c r="L28" s="203"/>
      <c r="M28" s="229"/>
    </row>
    <row r="29" spans="1:13" ht="32.25">
      <c r="A29" s="218" t="s">
        <v>32</v>
      </c>
      <c r="B29" s="218" t="s">
        <v>59</v>
      </c>
      <c r="C29" s="219">
        <v>5</v>
      </c>
      <c r="D29" s="225" t="s">
        <v>404</v>
      </c>
      <c r="E29" s="193" t="s">
        <v>378</v>
      </c>
      <c r="F29" s="226" t="s">
        <v>378</v>
      </c>
      <c r="G29" s="227">
        <v>81.46</v>
      </c>
      <c r="H29" s="227">
        <v>81.54</v>
      </c>
      <c r="I29" s="227">
        <v>81.46</v>
      </c>
      <c r="J29" s="223">
        <f>H29/I29</f>
        <v>1.000982077093052</v>
      </c>
      <c r="K29" s="338">
        <f t="shared" si="2"/>
        <v>100</v>
      </c>
      <c r="L29" s="327"/>
      <c r="M29" s="224"/>
    </row>
    <row r="30" spans="1:13" ht="54">
      <c r="A30" s="218" t="s">
        <v>32</v>
      </c>
      <c r="B30" s="218" t="s">
        <v>59</v>
      </c>
      <c r="C30" s="219">
        <v>6</v>
      </c>
      <c r="D30" s="225" t="s">
        <v>405</v>
      </c>
      <c r="E30" s="193" t="s">
        <v>378</v>
      </c>
      <c r="F30" s="226" t="s">
        <v>378</v>
      </c>
      <c r="G30" s="227">
        <v>32.73</v>
      </c>
      <c r="H30" s="227">
        <v>30.29</v>
      </c>
      <c r="I30" s="227">
        <v>32.6</v>
      </c>
      <c r="J30" s="223">
        <f>I30/H30</f>
        <v>1.0762627930009905</v>
      </c>
      <c r="K30" s="338">
        <f t="shared" si="2"/>
        <v>99.60281087687139</v>
      </c>
      <c r="L30" s="327"/>
      <c r="M30" s="224"/>
    </row>
    <row r="31" spans="1:13" ht="21">
      <c r="A31" s="218" t="s">
        <v>32</v>
      </c>
      <c r="B31" s="218" t="s">
        <v>59</v>
      </c>
      <c r="C31" s="219">
        <v>7</v>
      </c>
      <c r="D31" s="225" t="s">
        <v>406</v>
      </c>
      <c r="E31" s="193" t="s">
        <v>378</v>
      </c>
      <c r="F31" s="226" t="s">
        <v>378</v>
      </c>
      <c r="G31" s="228">
        <v>92.5</v>
      </c>
      <c r="H31" s="228">
        <v>92.5</v>
      </c>
      <c r="I31" s="228">
        <v>90.9</v>
      </c>
      <c r="J31" s="223">
        <f>H31/I31</f>
        <v>1.0176017601760174</v>
      </c>
      <c r="K31" s="338">
        <f t="shared" si="2"/>
        <v>98.27027027027027</v>
      </c>
      <c r="L31" s="203"/>
      <c r="M31" s="229"/>
    </row>
    <row r="32" spans="1:13" ht="42.75">
      <c r="A32" s="218" t="s">
        <v>32</v>
      </c>
      <c r="B32" s="218" t="s">
        <v>59</v>
      </c>
      <c r="C32" s="219">
        <v>8</v>
      </c>
      <c r="D32" s="225" t="s">
        <v>407</v>
      </c>
      <c r="E32" s="193" t="s">
        <v>389</v>
      </c>
      <c r="F32" s="226" t="s">
        <v>408</v>
      </c>
      <c r="G32" s="228">
        <v>23944</v>
      </c>
      <c r="H32" s="228">
        <v>24620.4</v>
      </c>
      <c r="I32" s="228">
        <v>25625</v>
      </c>
      <c r="J32" s="223">
        <f t="shared" si="3"/>
        <v>1.0408035612743902</v>
      </c>
      <c r="K32" s="338">
        <f t="shared" si="2"/>
        <v>107.02054794520548</v>
      </c>
      <c r="L32" s="339" t="s">
        <v>390</v>
      </c>
      <c r="M32" s="224"/>
    </row>
    <row r="33" spans="1:13" ht="54">
      <c r="A33" s="218" t="s">
        <v>32</v>
      </c>
      <c r="B33" s="218" t="s">
        <v>59</v>
      </c>
      <c r="C33" s="219">
        <v>9</v>
      </c>
      <c r="D33" s="225" t="s">
        <v>409</v>
      </c>
      <c r="E33" s="193" t="s">
        <v>378</v>
      </c>
      <c r="F33" s="226" t="s">
        <v>378</v>
      </c>
      <c r="G33" s="228">
        <v>20</v>
      </c>
      <c r="H33" s="228">
        <v>20</v>
      </c>
      <c r="I33" s="237">
        <v>45.2</v>
      </c>
      <c r="J33" s="223">
        <f t="shared" si="3"/>
        <v>2.2600000000000002</v>
      </c>
      <c r="K33" s="338">
        <f t="shared" si="2"/>
        <v>226.00000000000003</v>
      </c>
      <c r="L33" s="203"/>
      <c r="M33" s="229"/>
    </row>
    <row r="34" spans="1:13" ht="42.75">
      <c r="A34" s="218" t="s">
        <v>32</v>
      </c>
      <c r="B34" s="218" t="s">
        <v>59</v>
      </c>
      <c r="C34" s="219">
        <v>10</v>
      </c>
      <c r="D34" s="225" t="s">
        <v>410</v>
      </c>
      <c r="E34" s="193" t="s">
        <v>378</v>
      </c>
      <c r="F34" s="226" t="s">
        <v>378</v>
      </c>
      <c r="G34" s="230">
        <v>100</v>
      </c>
      <c r="H34" s="228">
        <v>100</v>
      </c>
      <c r="I34" s="228">
        <v>100</v>
      </c>
      <c r="J34" s="223">
        <f t="shared" si="3"/>
        <v>1</v>
      </c>
      <c r="K34" s="338">
        <f t="shared" si="2"/>
        <v>100</v>
      </c>
      <c r="L34" s="203"/>
      <c r="M34" s="229"/>
    </row>
    <row r="35" spans="1:13" ht="32.25">
      <c r="A35" s="218" t="s">
        <v>32</v>
      </c>
      <c r="B35" s="218" t="s">
        <v>59</v>
      </c>
      <c r="C35" s="219">
        <v>11</v>
      </c>
      <c r="D35" s="225" t="s">
        <v>411</v>
      </c>
      <c r="E35" s="193" t="s">
        <v>378</v>
      </c>
      <c r="F35" s="206" t="s">
        <v>378</v>
      </c>
      <c r="G35" s="378">
        <v>0</v>
      </c>
      <c r="H35" s="231">
        <v>0</v>
      </c>
      <c r="I35" s="231">
        <v>0</v>
      </c>
      <c r="J35" s="223">
        <v>0</v>
      </c>
      <c r="K35" s="338">
        <v>0</v>
      </c>
      <c r="L35" s="202"/>
      <c r="M35" s="233"/>
    </row>
    <row r="36" spans="1:13" ht="64.5">
      <c r="A36" s="218" t="s">
        <v>32</v>
      </c>
      <c r="B36" s="218" t="s">
        <v>59</v>
      </c>
      <c r="C36" s="219">
        <v>12</v>
      </c>
      <c r="D36" s="225" t="s">
        <v>412</v>
      </c>
      <c r="E36" s="193" t="s">
        <v>378</v>
      </c>
      <c r="F36" s="206" t="s">
        <v>378</v>
      </c>
      <c r="G36" s="202">
        <v>100</v>
      </c>
      <c r="H36" s="231">
        <v>100</v>
      </c>
      <c r="I36" s="231">
        <v>100</v>
      </c>
      <c r="J36" s="223">
        <f t="shared" si="3"/>
        <v>1</v>
      </c>
      <c r="K36" s="338">
        <f t="shared" si="2"/>
        <v>100</v>
      </c>
      <c r="L36" s="202"/>
      <c r="M36" s="233"/>
    </row>
    <row r="37" spans="1:13" ht="32.25">
      <c r="A37" s="218" t="s">
        <v>32</v>
      </c>
      <c r="B37" s="218" t="s">
        <v>59</v>
      </c>
      <c r="C37" s="219">
        <v>13</v>
      </c>
      <c r="D37" s="225" t="s">
        <v>413</v>
      </c>
      <c r="E37" s="193" t="s">
        <v>378</v>
      </c>
      <c r="F37" s="226" t="s">
        <v>9</v>
      </c>
      <c r="G37" s="234">
        <v>38.67</v>
      </c>
      <c r="H37" s="228">
        <v>41.1</v>
      </c>
      <c r="I37" s="228">
        <v>39.87</v>
      </c>
      <c r="J37" s="223">
        <f>H37/I37</f>
        <v>1.030850263355907</v>
      </c>
      <c r="K37" s="338">
        <f t="shared" si="2"/>
        <v>103.10318076027927</v>
      </c>
      <c r="L37" s="203"/>
      <c r="M37" s="229"/>
    </row>
    <row r="38" spans="1:13" ht="42.75">
      <c r="A38" s="218" t="s">
        <v>32</v>
      </c>
      <c r="B38" s="218" t="s">
        <v>59</v>
      </c>
      <c r="C38" s="219">
        <v>14</v>
      </c>
      <c r="D38" s="235" t="s">
        <v>414</v>
      </c>
      <c r="E38" s="193" t="s">
        <v>389</v>
      </c>
      <c r="F38" s="236" t="s">
        <v>408</v>
      </c>
      <c r="G38" s="237">
        <v>21809</v>
      </c>
      <c r="H38" s="237">
        <v>24625.5</v>
      </c>
      <c r="I38" s="237">
        <v>23136</v>
      </c>
      <c r="J38" s="223">
        <f>H38/I38</f>
        <v>1.0643801867219918</v>
      </c>
      <c r="K38" s="338">
        <f t="shared" si="2"/>
        <v>106.08464395433077</v>
      </c>
      <c r="L38" s="339" t="s">
        <v>390</v>
      </c>
      <c r="M38" s="238"/>
    </row>
    <row r="39" spans="1:13" ht="32.25">
      <c r="A39" s="218" t="s">
        <v>32</v>
      </c>
      <c r="B39" s="218" t="s">
        <v>59</v>
      </c>
      <c r="C39" s="239">
        <v>15</v>
      </c>
      <c r="D39" s="240" t="s">
        <v>415</v>
      </c>
      <c r="E39" s="193" t="s">
        <v>378</v>
      </c>
      <c r="F39" s="193" t="s">
        <v>378</v>
      </c>
      <c r="G39" s="231">
        <v>25</v>
      </c>
      <c r="H39" s="237">
        <v>40</v>
      </c>
      <c r="I39" s="237">
        <v>51</v>
      </c>
      <c r="J39" s="223">
        <f t="shared" si="3"/>
        <v>1.275</v>
      </c>
      <c r="K39" s="338">
        <f t="shared" si="2"/>
        <v>204</v>
      </c>
      <c r="L39" s="202"/>
      <c r="M39" s="233"/>
    </row>
    <row r="40" spans="1:14" ht="14.25">
      <c r="A40" s="242"/>
      <c r="B40" s="242"/>
      <c r="C40" s="243"/>
      <c r="D40" s="244" t="s">
        <v>416</v>
      </c>
      <c r="E40" s="193"/>
      <c r="F40" s="243"/>
      <c r="G40" s="233"/>
      <c r="H40" s="233"/>
      <c r="I40" s="233"/>
      <c r="J40" s="328">
        <v>14.844</v>
      </c>
      <c r="K40" s="224"/>
      <c r="L40" s="233" t="s">
        <v>605</v>
      </c>
      <c r="M40" s="233"/>
      <c r="N40" s="215"/>
    </row>
    <row r="41" spans="1:12" ht="28.5" customHeight="1">
      <c r="A41" s="520">
        <v>1</v>
      </c>
      <c r="B41" s="520">
        <v>3</v>
      </c>
      <c r="C41" s="245"/>
      <c r="D41" s="521" t="s">
        <v>417</v>
      </c>
      <c r="E41" s="522"/>
      <c r="F41" s="522"/>
      <c r="G41" s="522"/>
      <c r="H41" s="522"/>
      <c r="I41" s="522"/>
      <c r="J41" s="522"/>
      <c r="K41" s="522"/>
      <c r="L41" s="523"/>
    </row>
    <row r="42" spans="1:12" ht="54">
      <c r="A42" s="520"/>
      <c r="B42" s="520"/>
      <c r="C42" s="245">
        <v>1</v>
      </c>
      <c r="D42" s="199" t="s">
        <v>418</v>
      </c>
      <c r="E42" s="193" t="s">
        <v>378</v>
      </c>
      <c r="F42" s="246">
        <v>9.5</v>
      </c>
      <c r="G42" s="203">
        <v>12.6</v>
      </c>
      <c r="H42" s="246">
        <v>12.6</v>
      </c>
      <c r="I42" s="247">
        <v>12.6</v>
      </c>
      <c r="J42" s="248">
        <f aca="true" t="shared" si="4" ref="J42:J48">I42/H42</f>
        <v>1</v>
      </c>
      <c r="K42" s="338">
        <f aca="true" t="shared" si="5" ref="K42:K48">I42/G42*100</f>
        <v>100</v>
      </c>
      <c r="L42" s="249"/>
    </row>
    <row r="43" spans="1:12" ht="42.75">
      <c r="A43" s="520"/>
      <c r="B43" s="520"/>
      <c r="C43" s="245">
        <v>2</v>
      </c>
      <c r="D43" s="199" t="s">
        <v>419</v>
      </c>
      <c r="E43" s="193" t="s">
        <v>378</v>
      </c>
      <c r="F43" s="246">
        <v>21</v>
      </c>
      <c r="G43" s="202">
        <v>66.7</v>
      </c>
      <c r="H43" s="246">
        <v>66.7</v>
      </c>
      <c r="I43" s="247">
        <v>66.7</v>
      </c>
      <c r="J43" s="248">
        <f t="shared" si="4"/>
        <v>1</v>
      </c>
      <c r="K43" s="338">
        <f t="shared" si="5"/>
        <v>100</v>
      </c>
      <c r="L43" s="249"/>
    </row>
    <row r="44" spans="1:12" ht="32.25">
      <c r="A44" s="520"/>
      <c r="B44" s="520"/>
      <c r="C44" s="245">
        <v>3</v>
      </c>
      <c r="D44" s="199" t="s">
        <v>420</v>
      </c>
      <c r="E44" s="193" t="s">
        <v>378</v>
      </c>
      <c r="F44" s="246">
        <v>6</v>
      </c>
      <c r="G44" s="202">
        <v>15.6</v>
      </c>
      <c r="H44" s="246">
        <v>15.6</v>
      </c>
      <c r="I44" s="247">
        <v>15.6</v>
      </c>
      <c r="J44" s="248">
        <f t="shared" si="4"/>
        <v>1</v>
      </c>
      <c r="K44" s="338">
        <f t="shared" si="5"/>
        <v>100</v>
      </c>
      <c r="L44" s="249"/>
    </row>
    <row r="45" spans="1:12" ht="54">
      <c r="A45" s="520"/>
      <c r="B45" s="520"/>
      <c r="C45" s="245">
        <v>4</v>
      </c>
      <c r="D45" s="199" t="s">
        <v>421</v>
      </c>
      <c r="E45" s="193" t="s">
        <v>378</v>
      </c>
      <c r="F45" s="250">
        <v>69.4</v>
      </c>
      <c r="G45" s="251">
        <v>75</v>
      </c>
      <c r="H45" s="252">
        <v>75</v>
      </c>
      <c r="I45" s="247">
        <v>75</v>
      </c>
      <c r="J45" s="248">
        <f t="shared" si="4"/>
        <v>1</v>
      </c>
      <c r="K45" s="338">
        <f t="shared" si="5"/>
        <v>100</v>
      </c>
      <c r="L45" s="249"/>
    </row>
    <row r="46" spans="1:12" ht="42.75">
      <c r="A46" s="520"/>
      <c r="B46" s="520"/>
      <c r="C46" s="245">
        <v>5</v>
      </c>
      <c r="D46" s="199" t="s">
        <v>579</v>
      </c>
      <c r="E46" s="193" t="s">
        <v>378</v>
      </c>
      <c r="F46" s="253">
        <v>100</v>
      </c>
      <c r="G46" s="202">
        <v>100</v>
      </c>
      <c r="H46" s="253">
        <v>100</v>
      </c>
      <c r="I46" s="254">
        <v>100</v>
      </c>
      <c r="J46" s="248">
        <f t="shared" si="4"/>
        <v>1</v>
      </c>
      <c r="K46" s="338">
        <f t="shared" si="5"/>
        <v>100</v>
      </c>
      <c r="L46" s="249"/>
    </row>
    <row r="47" spans="1:12" ht="42.75">
      <c r="A47" s="520"/>
      <c r="B47" s="520"/>
      <c r="C47" s="245">
        <v>6</v>
      </c>
      <c r="D47" s="199" t="s">
        <v>422</v>
      </c>
      <c r="E47" s="193" t="s">
        <v>378</v>
      </c>
      <c r="F47" s="253">
        <v>100</v>
      </c>
      <c r="G47" s="202">
        <v>100</v>
      </c>
      <c r="H47" s="253">
        <v>100</v>
      </c>
      <c r="I47" s="254">
        <v>100</v>
      </c>
      <c r="J47" s="248">
        <f t="shared" si="4"/>
        <v>1</v>
      </c>
      <c r="K47" s="338">
        <f>I47/G47*100</f>
        <v>100</v>
      </c>
      <c r="L47" s="249"/>
    </row>
    <row r="48" spans="1:12" ht="75">
      <c r="A48" s="520"/>
      <c r="B48" s="520"/>
      <c r="C48" s="249">
        <v>7</v>
      </c>
      <c r="D48" s="240" t="s">
        <v>429</v>
      </c>
      <c r="E48" s="219" t="s">
        <v>378</v>
      </c>
      <c r="F48" s="255">
        <v>100</v>
      </c>
      <c r="G48" s="256">
        <v>100</v>
      </c>
      <c r="H48" s="256">
        <v>100</v>
      </c>
      <c r="I48" s="256">
        <v>100</v>
      </c>
      <c r="J48" s="257">
        <f t="shared" si="4"/>
        <v>1</v>
      </c>
      <c r="K48" s="338">
        <f t="shared" si="5"/>
        <v>100</v>
      </c>
      <c r="L48" s="258"/>
    </row>
    <row r="49" spans="1:12" ht="14.25">
      <c r="A49" s="379"/>
      <c r="B49" s="379"/>
      <c r="C49" s="380"/>
      <c r="D49" s="381"/>
      <c r="E49" s="382"/>
      <c r="F49" s="383"/>
      <c r="G49" s="384"/>
      <c r="H49" s="383"/>
      <c r="I49" s="385"/>
      <c r="J49" s="386"/>
      <c r="K49" s="387">
        <v>1</v>
      </c>
      <c r="L49" s="388"/>
    </row>
    <row r="50" spans="4:14" ht="14.25">
      <c r="D50" s="544" t="s">
        <v>423</v>
      </c>
      <c r="E50" s="545"/>
      <c r="F50" s="545"/>
      <c r="G50" s="545"/>
      <c r="H50" s="545"/>
      <c r="I50" s="545"/>
      <c r="J50" s="545"/>
      <c r="N50" s="215"/>
    </row>
    <row r="51" spans="1:12" ht="54">
      <c r="A51" s="546">
        <v>1</v>
      </c>
      <c r="B51" s="546">
        <v>3</v>
      </c>
      <c r="C51" s="249">
        <v>1</v>
      </c>
      <c r="D51" s="199" t="s">
        <v>424</v>
      </c>
      <c r="E51" s="219" t="s">
        <v>378</v>
      </c>
      <c r="F51" s="255">
        <v>12.3</v>
      </c>
      <c r="G51" s="346">
        <v>56</v>
      </c>
      <c r="H51" s="346">
        <v>61</v>
      </c>
      <c r="I51" s="347">
        <v>65</v>
      </c>
      <c r="J51" s="348">
        <f>I51/H51</f>
        <v>1.0655737704918034</v>
      </c>
      <c r="K51" s="338">
        <f aca="true" t="shared" si="6" ref="K51:K57">I51/G51*100</f>
        <v>116.07142857142858</v>
      </c>
      <c r="L51" s="258"/>
    </row>
    <row r="52" spans="1:12" ht="54">
      <c r="A52" s="547"/>
      <c r="B52" s="547"/>
      <c r="C52" s="249">
        <v>2</v>
      </c>
      <c r="D52" s="199" t="s">
        <v>425</v>
      </c>
      <c r="E52" s="219" t="s">
        <v>378</v>
      </c>
      <c r="F52" s="255">
        <v>66.7</v>
      </c>
      <c r="G52" s="346">
        <v>66.7</v>
      </c>
      <c r="H52" s="346">
        <v>66.7</v>
      </c>
      <c r="I52" s="346">
        <v>66.7</v>
      </c>
      <c r="J52" s="348">
        <f aca="true" t="shared" si="7" ref="J52:J57">I52/H52</f>
        <v>1</v>
      </c>
      <c r="K52" s="338">
        <f t="shared" si="6"/>
        <v>100</v>
      </c>
      <c r="L52" s="258"/>
    </row>
    <row r="53" spans="1:12" ht="64.5">
      <c r="A53" s="547"/>
      <c r="B53" s="547"/>
      <c r="C53" s="249">
        <v>3</v>
      </c>
      <c r="D53" s="199" t="s">
        <v>426</v>
      </c>
      <c r="E53" s="237" t="s">
        <v>378</v>
      </c>
      <c r="F53" s="255">
        <v>15</v>
      </c>
      <c r="G53" s="346">
        <v>15.6</v>
      </c>
      <c r="H53" s="346">
        <v>15.6</v>
      </c>
      <c r="I53" s="346">
        <v>15.6</v>
      </c>
      <c r="J53" s="348">
        <f t="shared" si="7"/>
        <v>1</v>
      </c>
      <c r="K53" s="338">
        <f t="shared" si="6"/>
        <v>100</v>
      </c>
      <c r="L53" s="258"/>
    </row>
    <row r="54" spans="1:12" ht="86.25">
      <c r="A54" s="547"/>
      <c r="B54" s="547"/>
      <c r="C54" s="249">
        <v>4</v>
      </c>
      <c r="D54" s="199" t="s">
        <v>427</v>
      </c>
      <c r="E54" s="237" t="s">
        <v>378</v>
      </c>
      <c r="F54" s="255">
        <v>75</v>
      </c>
      <c r="G54" s="346">
        <v>75</v>
      </c>
      <c r="H54" s="346">
        <v>75</v>
      </c>
      <c r="I54" s="346">
        <v>75</v>
      </c>
      <c r="J54" s="348">
        <f t="shared" si="7"/>
        <v>1</v>
      </c>
      <c r="K54" s="338">
        <f t="shared" si="6"/>
        <v>100</v>
      </c>
      <c r="L54" s="258"/>
    </row>
    <row r="55" spans="1:12" ht="42.75">
      <c r="A55" s="547"/>
      <c r="B55" s="547"/>
      <c r="C55" s="249">
        <v>5</v>
      </c>
      <c r="D55" s="199" t="s">
        <v>428</v>
      </c>
      <c r="E55" s="219" t="s">
        <v>378</v>
      </c>
      <c r="F55" s="255">
        <v>100</v>
      </c>
      <c r="G55" s="346">
        <v>100</v>
      </c>
      <c r="H55" s="346">
        <v>100</v>
      </c>
      <c r="I55" s="346">
        <v>100</v>
      </c>
      <c r="J55" s="348">
        <f t="shared" si="7"/>
        <v>1</v>
      </c>
      <c r="K55" s="338">
        <f t="shared" si="6"/>
        <v>100</v>
      </c>
      <c r="L55" s="258"/>
    </row>
    <row r="56" spans="1:12" ht="42.75">
      <c r="A56" s="547"/>
      <c r="B56" s="547"/>
      <c r="C56" s="249">
        <v>6</v>
      </c>
      <c r="D56" s="199" t="s">
        <v>422</v>
      </c>
      <c r="E56" s="219" t="s">
        <v>378</v>
      </c>
      <c r="F56" s="259">
        <v>100</v>
      </c>
      <c r="G56" s="260">
        <v>100</v>
      </c>
      <c r="H56" s="260">
        <v>100</v>
      </c>
      <c r="I56" s="260">
        <v>100</v>
      </c>
      <c r="J56" s="257">
        <f t="shared" si="7"/>
        <v>1</v>
      </c>
      <c r="K56" s="338">
        <f t="shared" si="6"/>
        <v>100</v>
      </c>
      <c r="L56" s="258"/>
    </row>
    <row r="57" spans="1:12" ht="75">
      <c r="A57" s="548"/>
      <c r="B57" s="548"/>
      <c r="C57" s="249">
        <v>7</v>
      </c>
      <c r="D57" s="240" t="s">
        <v>429</v>
      </c>
      <c r="E57" s="219" t="s">
        <v>378</v>
      </c>
      <c r="F57" s="255">
        <v>100</v>
      </c>
      <c r="G57" s="256">
        <v>100</v>
      </c>
      <c r="H57" s="256">
        <v>100</v>
      </c>
      <c r="I57" s="256">
        <v>100</v>
      </c>
      <c r="J57" s="257">
        <f t="shared" si="7"/>
        <v>1</v>
      </c>
      <c r="K57" s="338">
        <f t="shared" si="6"/>
        <v>100</v>
      </c>
      <c r="L57" s="258"/>
    </row>
    <row r="58" spans="4:14" ht="14.25">
      <c r="D58" s="261" t="s">
        <v>128</v>
      </c>
      <c r="J58" s="257">
        <v>14</v>
      </c>
      <c r="L58" t="s">
        <v>606</v>
      </c>
      <c r="N58" s="215"/>
    </row>
    <row r="59" spans="1:13" ht="14.25">
      <c r="A59" s="263">
        <v>1</v>
      </c>
      <c r="B59" s="264">
        <v>4</v>
      </c>
      <c r="C59" s="263"/>
      <c r="D59" s="549" t="s">
        <v>430</v>
      </c>
      <c r="E59" s="550"/>
      <c r="F59" s="550"/>
      <c r="G59" s="550"/>
      <c r="H59" s="550"/>
      <c r="I59" s="550"/>
      <c r="J59" s="550"/>
      <c r="K59" s="550"/>
      <c r="L59" s="550"/>
      <c r="M59" s="265"/>
    </row>
    <row r="60" spans="1:13" ht="20.25">
      <c r="A60" s="266">
        <v>1</v>
      </c>
      <c r="B60" s="267">
        <v>4</v>
      </c>
      <c r="C60" s="267">
        <v>1</v>
      </c>
      <c r="D60" s="268" t="s">
        <v>431</v>
      </c>
      <c r="E60" s="269" t="s">
        <v>432</v>
      </c>
      <c r="F60" s="267" t="s">
        <v>378</v>
      </c>
      <c r="G60" s="270">
        <v>85</v>
      </c>
      <c r="H60" s="270">
        <v>85</v>
      </c>
      <c r="I60" s="270">
        <v>85</v>
      </c>
      <c r="J60" s="271">
        <f>I60/H60</f>
        <v>1</v>
      </c>
      <c r="K60" s="338">
        <f aca="true" t="shared" si="8" ref="K60:K67">I60/G60*100</f>
        <v>100</v>
      </c>
      <c r="L60" s="270"/>
      <c r="M60" s="272">
        <v>85</v>
      </c>
    </row>
    <row r="61" spans="1:13" ht="81">
      <c r="A61" s="267">
        <v>1</v>
      </c>
      <c r="B61" s="267">
        <v>4</v>
      </c>
      <c r="C61" s="267">
        <v>2</v>
      </c>
      <c r="D61" s="273" t="s">
        <v>433</v>
      </c>
      <c r="E61" s="269" t="s">
        <v>432</v>
      </c>
      <c r="F61" s="267" t="s">
        <v>378</v>
      </c>
      <c r="G61" s="270">
        <v>65</v>
      </c>
      <c r="H61" s="270">
        <v>65</v>
      </c>
      <c r="I61" s="270">
        <v>65</v>
      </c>
      <c r="J61" s="271">
        <f aca="true" t="shared" si="9" ref="J61:J67">I61/H61</f>
        <v>1</v>
      </c>
      <c r="K61" s="338">
        <f t="shared" si="8"/>
        <v>100</v>
      </c>
      <c r="L61" s="270"/>
      <c r="M61" s="272">
        <v>70</v>
      </c>
    </row>
    <row r="62" spans="1:13" ht="72">
      <c r="A62" s="267">
        <v>1</v>
      </c>
      <c r="B62" s="267">
        <v>4</v>
      </c>
      <c r="C62" s="267">
        <v>3</v>
      </c>
      <c r="D62" s="274" t="s">
        <v>434</v>
      </c>
      <c r="E62" s="269" t="s">
        <v>432</v>
      </c>
      <c r="F62" s="267" t="s">
        <v>378</v>
      </c>
      <c r="G62" s="270">
        <v>30</v>
      </c>
      <c r="H62" s="270">
        <v>30</v>
      </c>
      <c r="I62" s="270">
        <v>30</v>
      </c>
      <c r="J62" s="271">
        <f t="shared" si="9"/>
        <v>1</v>
      </c>
      <c r="K62" s="338">
        <f t="shared" si="8"/>
        <v>100</v>
      </c>
      <c r="L62" s="270"/>
      <c r="M62" s="272">
        <v>30</v>
      </c>
    </row>
    <row r="63" spans="1:13" ht="42">
      <c r="A63" s="275">
        <v>1</v>
      </c>
      <c r="B63" s="267">
        <v>4</v>
      </c>
      <c r="C63" s="267">
        <v>4</v>
      </c>
      <c r="D63" s="275" t="s">
        <v>435</v>
      </c>
      <c r="E63" s="269" t="s">
        <v>432</v>
      </c>
      <c r="F63" s="267" t="s">
        <v>378</v>
      </c>
      <c r="G63" s="270">
        <v>50</v>
      </c>
      <c r="H63" s="270">
        <v>50</v>
      </c>
      <c r="I63" s="270">
        <v>50</v>
      </c>
      <c r="J63" s="271">
        <f t="shared" si="9"/>
        <v>1</v>
      </c>
      <c r="K63" s="338">
        <f t="shared" si="8"/>
        <v>100</v>
      </c>
      <c r="L63" s="270"/>
      <c r="M63" s="272">
        <v>55</v>
      </c>
    </row>
    <row r="64" spans="1:13" ht="31.5">
      <c r="A64" s="267">
        <v>1</v>
      </c>
      <c r="B64" s="267">
        <v>4</v>
      </c>
      <c r="C64" s="267">
        <v>5</v>
      </c>
      <c r="D64" s="275" t="s">
        <v>436</v>
      </c>
      <c r="E64" s="269" t="s">
        <v>432</v>
      </c>
      <c r="F64" s="267" t="s">
        <v>378</v>
      </c>
      <c r="G64" s="270">
        <v>100</v>
      </c>
      <c r="H64" s="270">
        <v>100</v>
      </c>
      <c r="I64" s="270">
        <v>100</v>
      </c>
      <c r="J64" s="271">
        <f t="shared" si="9"/>
        <v>1</v>
      </c>
      <c r="K64" s="338">
        <f t="shared" si="8"/>
        <v>100</v>
      </c>
      <c r="L64" s="270"/>
      <c r="M64" s="276">
        <v>100</v>
      </c>
    </row>
    <row r="65" spans="1:13" ht="31.5">
      <c r="A65" s="277">
        <v>1</v>
      </c>
      <c r="B65" s="267">
        <v>4</v>
      </c>
      <c r="C65" s="277">
        <v>6</v>
      </c>
      <c r="D65" s="278" t="s">
        <v>437</v>
      </c>
      <c r="E65" s="269" t="s">
        <v>432</v>
      </c>
      <c r="F65" s="277" t="s">
        <v>378</v>
      </c>
      <c r="G65" s="279">
        <v>50</v>
      </c>
      <c r="H65" s="279">
        <v>100</v>
      </c>
      <c r="I65" s="279">
        <v>100</v>
      </c>
      <c r="J65" s="271">
        <f t="shared" si="9"/>
        <v>1</v>
      </c>
      <c r="K65" s="338">
        <f t="shared" si="8"/>
        <v>200</v>
      </c>
      <c r="L65" s="279"/>
      <c r="M65" s="277">
        <v>100</v>
      </c>
    </row>
    <row r="66" spans="1:13" ht="42.75">
      <c r="A66" s="277">
        <v>1</v>
      </c>
      <c r="B66" s="267">
        <v>4</v>
      </c>
      <c r="C66" s="277">
        <v>7</v>
      </c>
      <c r="D66" s="278" t="s">
        <v>438</v>
      </c>
      <c r="E66" s="269" t="s">
        <v>389</v>
      </c>
      <c r="F66" s="280" t="s">
        <v>408</v>
      </c>
      <c r="G66" s="228">
        <v>23944</v>
      </c>
      <c r="H66" s="228">
        <v>24620.4</v>
      </c>
      <c r="I66" s="228">
        <v>25625</v>
      </c>
      <c r="J66" s="223">
        <f t="shared" si="9"/>
        <v>1.0408035612743902</v>
      </c>
      <c r="K66" s="338">
        <f t="shared" si="8"/>
        <v>107.02054794520548</v>
      </c>
      <c r="L66" s="339" t="s">
        <v>390</v>
      </c>
      <c r="M66" s="280">
        <v>25449</v>
      </c>
    </row>
    <row r="67" spans="1:13" ht="21">
      <c r="A67" s="277">
        <v>1</v>
      </c>
      <c r="B67" s="267">
        <v>4</v>
      </c>
      <c r="C67" s="451">
        <v>8</v>
      </c>
      <c r="D67" s="452" t="s">
        <v>439</v>
      </c>
      <c r="E67" s="453" t="s">
        <v>432</v>
      </c>
      <c r="F67" s="451" t="s">
        <v>378</v>
      </c>
      <c r="G67" s="454">
        <v>65</v>
      </c>
      <c r="H67" s="454">
        <v>65</v>
      </c>
      <c r="I67" s="454">
        <v>65</v>
      </c>
      <c r="J67" s="455">
        <f t="shared" si="9"/>
        <v>1</v>
      </c>
      <c r="K67" s="456">
        <f t="shared" si="8"/>
        <v>100</v>
      </c>
      <c r="L67" s="454"/>
      <c r="M67" s="277">
        <v>80</v>
      </c>
    </row>
    <row r="68" spans="1:14" ht="14.25">
      <c r="A68" s="216"/>
      <c r="B68" s="216"/>
      <c r="C68" s="457"/>
      <c r="D68" s="458" t="s">
        <v>128</v>
      </c>
      <c r="E68" s="429"/>
      <c r="F68" s="429"/>
      <c r="G68" s="429"/>
      <c r="H68" s="429"/>
      <c r="I68" s="429"/>
      <c r="J68" s="429">
        <v>8.041</v>
      </c>
      <c r="K68" s="429"/>
      <c r="L68" s="450" t="s">
        <v>609</v>
      </c>
      <c r="N68" s="284"/>
    </row>
    <row r="69" spans="1:14" ht="14.25">
      <c r="A69" s="216" t="s">
        <v>32</v>
      </c>
      <c r="B69" s="216" t="s">
        <v>96</v>
      </c>
      <c r="C69" s="281"/>
      <c r="D69" s="282"/>
      <c r="E69" s="283"/>
      <c r="F69" s="458"/>
      <c r="G69" s="551" t="s">
        <v>86</v>
      </c>
      <c r="H69" s="551"/>
      <c r="I69" s="551"/>
      <c r="J69" s="551"/>
      <c r="K69" s="551"/>
      <c r="L69" s="530"/>
      <c r="M69" s="530"/>
      <c r="N69" s="530"/>
    </row>
    <row r="70" spans="1:13" ht="21">
      <c r="A70" s="218" t="s">
        <v>32</v>
      </c>
      <c r="B70" s="218" t="s">
        <v>96</v>
      </c>
      <c r="C70" s="219">
        <v>1</v>
      </c>
      <c r="D70" s="269" t="s">
        <v>440</v>
      </c>
      <c r="E70" s="269" t="s">
        <v>432</v>
      </c>
      <c r="F70" s="285" t="s">
        <v>378</v>
      </c>
      <c r="G70" s="286">
        <v>100</v>
      </c>
      <c r="H70" s="287">
        <v>100</v>
      </c>
      <c r="I70" s="287">
        <v>99.8</v>
      </c>
      <c r="J70" s="288">
        <f>I70/H70</f>
        <v>0.998</v>
      </c>
      <c r="K70" s="338">
        <f>I70/G70*100</f>
        <v>99.8</v>
      </c>
      <c r="L70" s="287"/>
      <c r="M70" s="289">
        <v>100</v>
      </c>
    </row>
    <row r="71" spans="1:13" ht="21">
      <c r="A71" s="218" t="s">
        <v>32</v>
      </c>
      <c r="B71" s="218" t="s">
        <v>96</v>
      </c>
      <c r="C71" s="219">
        <v>2</v>
      </c>
      <c r="D71" s="269" t="s">
        <v>441</v>
      </c>
      <c r="E71" s="269" t="s">
        <v>432</v>
      </c>
      <c r="F71" s="285" t="s">
        <v>378</v>
      </c>
      <c r="G71" s="232">
        <v>87.6</v>
      </c>
      <c r="H71" s="202">
        <v>92</v>
      </c>
      <c r="I71" s="338" t="s">
        <v>533</v>
      </c>
      <c r="J71" s="288">
        <v>0.988</v>
      </c>
      <c r="K71" s="338">
        <v>103.7</v>
      </c>
      <c r="L71" s="202"/>
      <c r="M71" s="265"/>
    </row>
    <row r="72" spans="1:14" ht="14.25">
      <c r="A72" s="218"/>
      <c r="B72" s="218"/>
      <c r="C72" s="219"/>
      <c r="D72" s="269" t="s">
        <v>128</v>
      </c>
      <c r="E72" s="269"/>
      <c r="F72" s="285"/>
      <c r="G72" s="232"/>
      <c r="H72" s="202"/>
      <c r="I72" s="202"/>
      <c r="J72" s="241">
        <v>1.986</v>
      </c>
      <c r="K72" s="202"/>
      <c r="L72" s="202" t="s">
        <v>607</v>
      </c>
      <c r="M72" s="265"/>
      <c r="N72" s="215"/>
    </row>
    <row r="73" spans="1:13" ht="14.25">
      <c r="A73" s="216" t="s">
        <v>32</v>
      </c>
      <c r="B73" s="460">
        <v>6</v>
      </c>
      <c r="C73" s="534" t="s">
        <v>442</v>
      </c>
      <c r="D73" s="535"/>
      <c r="E73" s="535"/>
      <c r="F73" s="535"/>
      <c r="G73" s="535"/>
      <c r="H73" s="535"/>
      <c r="I73" s="535"/>
      <c r="J73" s="535"/>
      <c r="K73" s="535"/>
      <c r="L73" s="535"/>
      <c r="M73" s="535"/>
    </row>
    <row r="74" spans="1:12" ht="118.5">
      <c r="A74" s="536" t="s">
        <v>32</v>
      </c>
      <c r="B74" s="538">
        <v>6</v>
      </c>
      <c r="C74" s="540">
        <v>1</v>
      </c>
      <c r="D74" s="542" t="s">
        <v>443</v>
      </c>
      <c r="E74" s="290" t="s">
        <v>444</v>
      </c>
      <c r="F74" s="291" t="s">
        <v>445</v>
      </c>
      <c r="G74" s="291">
        <v>0</v>
      </c>
      <c r="H74" s="291">
        <v>86</v>
      </c>
      <c r="I74" s="291">
        <v>90</v>
      </c>
      <c r="J74" s="389">
        <f>I74/H74</f>
        <v>1.0465116279069768</v>
      </c>
      <c r="K74" s="338">
        <v>0</v>
      </c>
      <c r="L74" s="292"/>
    </row>
    <row r="75" spans="1:12" ht="96.75">
      <c r="A75" s="537"/>
      <c r="B75" s="539"/>
      <c r="C75" s="541"/>
      <c r="D75" s="543"/>
      <c r="E75" s="290" t="s">
        <v>55</v>
      </c>
      <c r="F75" s="291" t="s">
        <v>446</v>
      </c>
      <c r="G75" s="291">
        <v>0</v>
      </c>
      <c r="H75" s="291">
        <v>50.2</v>
      </c>
      <c r="I75" s="349">
        <v>50.2</v>
      </c>
      <c r="J75" s="389">
        <f>I75/H75</f>
        <v>1</v>
      </c>
      <c r="K75" s="338">
        <v>0</v>
      </c>
      <c r="L75" s="390" t="s">
        <v>580</v>
      </c>
    </row>
    <row r="76" spans="1:12" ht="92.25">
      <c r="A76" s="431" t="s">
        <v>32</v>
      </c>
      <c r="B76" s="431" t="s">
        <v>137</v>
      </c>
      <c r="C76" s="432">
        <v>2</v>
      </c>
      <c r="D76" s="433" t="s">
        <v>534</v>
      </c>
      <c r="E76" s="434" t="s">
        <v>447</v>
      </c>
      <c r="F76" s="435" t="s">
        <v>448</v>
      </c>
      <c r="G76" s="432">
        <v>54</v>
      </c>
      <c r="H76" s="436">
        <v>90</v>
      </c>
      <c r="I76" s="436">
        <v>90</v>
      </c>
      <c r="J76" s="437">
        <f>I76/H76</f>
        <v>1</v>
      </c>
      <c r="K76" s="438">
        <f>I76/G76*100-100</f>
        <v>66.66666666666669</v>
      </c>
      <c r="L76" s="433" t="s">
        <v>592</v>
      </c>
    </row>
    <row r="77" spans="1:12" ht="14.25">
      <c r="A77" s="293"/>
      <c r="B77" s="293"/>
      <c r="C77" s="294"/>
      <c r="D77" s="295" t="s">
        <v>25</v>
      </c>
      <c r="E77" s="296"/>
      <c r="F77" s="297"/>
      <c r="G77" s="300"/>
      <c r="H77" s="300"/>
      <c r="I77" s="300"/>
      <c r="J77" s="437"/>
      <c r="K77" s="299"/>
      <c r="L77" s="301"/>
    </row>
    <row r="78" spans="1:12" ht="26.25">
      <c r="A78" s="293" t="s">
        <v>32</v>
      </c>
      <c r="B78" s="293" t="s">
        <v>137</v>
      </c>
      <c r="C78" s="294">
        <v>3</v>
      </c>
      <c r="D78" s="295" t="s">
        <v>449</v>
      </c>
      <c r="E78" s="296" t="s">
        <v>447</v>
      </c>
      <c r="F78" s="297" t="s">
        <v>448</v>
      </c>
      <c r="G78" s="294">
        <v>8</v>
      </c>
      <c r="H78" s="300">
        <v>10</v>
      </c>
      <c r="I78" s="300">
        <v>8</v>
      </c>
      <c r="J78" s="437">
        <f>I78/H78</f>
        <v>0.8</v>
      </c>
      <c r="K78" s="299">
        <f aca="true" t="shared" si="10" ref="K78:K86">I78/G78*100-100</f>
        <v>0</v>
      </c>
      <c r="L78" s="295" t="s">
        <v>593</v>
      </c>
    </row>
    <row r="79" spans="1:12" ht="52.5">
      <c r="A79" s="293" t="s">
        <v>32</v>
      </c>
      <c r="B79" s="293" t="s">
        <v>137</v>
      </c>
      <c r="C79" s="294">
        <v>4</v>
      </c>
      <c r="D79" s="295" t="s">
        <v>450</v>
      </c>
      <c r="E79" s="296" t="s">
        <v>447</v>
      </c>
      <c r="F79" s="297" t="s">
        <v>448</v>
      </c>
      <c r="G79" s="294">
        <v>15</v>
      </c>
      <c r="H79" s="300">
        <v>20.5</v>
      </c>
      <c r="I79" s="300">
        <v>22.2</v>
      </c>
      <c r="J79" s="298">
        <f aca="true" t="shared" si="11" ref="J79:J86">I79/H79</f>
        <v>1.0829268292682928</v>
      </c>
      <c r="K79" s="299">
        <f t="shared" si="10"/>
        <v>48</v>
      </c>
      <c r="L79" s="295" t="s">
        <v>594</v>
      </c>
    </row>
    <row r="80" spans="1:12" ht="66">
      <c r="A80" s="293" t="s">
        <v>32</v>
      </c>
      <c r="B80" s="293" t="s">
        <v>137</v>
      </c>
      <c r="C80" s="294">
        <v>5</v>
      </c>
      <c r="D80" s="302" t="s">
        <v>451</v>
      </c>
      <c r="E80" s="296" t="s">
        <v>447</v>
      </c>
      <c r="F80" s="297" t="s">
        <v>448</v>
      </c>
      <c r="G80" s="294">
        <v>1</v>
      </c>
      <c r="H80" s="300">
        <v>5</v>
      </c>
      <c r="I80" s="300">
        <v>5</v>
      </c>
      <c r="J80" s="298">
        <f t="shared" si="11"/>
        <v>1</v>
      </c>
      <c r="K80" s="299">
        <f t="shared" si="10"/>
        <v>400</v>
      </c>
      <c r="L80" s="295" t="s">
        <v>595</v>
      </c>
    </row>
    <row r="81" spans="1:12" ht="14.25">
      <c r="A81" s="293" t="s">
        <v>32</v>
      </c>
      <c r="B81" s="293" t="s">
        <v>137</v>
      </c>
      <c r="C81" s="294">
        <v>6</v>
      </c>
      <c r="D81" s="295" t="s">
        <v>452</v>
      </c>
      <c r="E81" s="296" t="s">
        <v>447</v>
      </c>
      <c r="F81" s="297" t="s">
        <v>448</v>
      </c>
      <c r="G81" s="294">
        <v>5</v>
      </c>
      <c r="H81" s="300">
        <v>10</v>
      </c>
      <c r="I81" s="300">
        <v>10</v>
      </c>
      <c r="J81" s="298">
        <f t="shared" si="11"/>
        <v>1</v>
      </c>
      <c r="K81" s="299">
        <f t="shared" si="10"/>
        <v>100</v>
      </c>
      <c r="L81" s="208" t="s">
        <v>382</v>
      </c>
    </row>
    <row r="82" spans="1:12" ht="92.25">
      <c r="A82" s="293" t="s">
        <v>32</v>
      </c>
      <c r="B82" s="293" t="s">
        <v>137</v>
      </c>
      <c r="C82" s="294">
        <v>7</v>
      </c>
      <c r="D82" s="302" t="s">
        <v>453</v>
      </c>
      <c r="E82" s="296" t="s">
        <v>447</v>
      </c>
      <c r="F82" s="297" t="s">
        <v>448</v>
      </c>
      <c r="G82" s="294">
        <v>15</v>
      </c>
      <c r="H82" s="300">
        <v>35</v>
      </c>
      <c r="I82" s="300">
        <v>38</v>
      </c>
      <c r="J82" s="298">
        <f t="shared" si="11"/>
        <v>1.0857142857142856</v>
      </c>
      <c r="K82" s="299">
        <f t="shared" si="10"/>
        <v>153.33333333333331</v>
      </c>
      <c r="L82" s="295" t="s">
        <v>592</v>
      </c>
    </row>
    <row r="83" spans="1:12" ht="78.75">
      <c r="A83" s="293" t="s">
        <v>32</v>
      </c>
      <c r="B83" s="293" t="s">
        <v>137</v>
      </c>
      <c r="C83" s="294">
        <v>8</v>
      </c>
      <c r="D83" s="295" t="s">
        <v>454</v>
      </c>
      <c r="E83" s="296" t="s">
        <v>447</v>
      </c>
      <c r="F83" s="297" t="s">
        <v>448</v>
      </c>
      <c r="G83" s="294">
        <v>10</v>
      </c>
      <c r="H83" s="300">
        <v>8</v>
      </c>
      <c r="I83" s="300">
        <v>10</v>
      </c>
      <c r="J83" s="298">
        <f>H83/I83</f>
        <v>0.8</v>
      </c>
      <c r="K83" s="299">
        <f t="shared" si="10"/>
        <v>0</v>
      </c>
      <c r="L83" s="295" t="s">
        <v>596</v>
      </c>
    </row>
    <row r="84" spans="1:12" ht="52.5">
      <c r="A84" s="293" t="s">
        <v>32</v>
      </c>
      <c r="B84" s="293" t="s">
        <v>137</v>
      </c>
      <c r="C84" s="294">
        <v>9</v>
      </c>
      <c r="D84" s="295" t="s">
        <v>455</v>
      </c>
      <c r="E84" s="296" t="s">
        <v>447</v>
      </c>
      <c r="F84" s="297" t="s">
        <v>448</v>
      </c>
      <c r="G84" s="294">
        <v>92</v>
      </c>
      <c r="H84" s="300">
        <v>85</v>
      </c>
      <c r="I84" s="300">
        <v>95</v>
      </c>
      <c r="J84" s="298">
        <f t="shared" si="11"/>
        <v>1.1176470588235294</v>
      </c>
      <c r="K84" s="299">
        <f t="shared" si="10"/>
        <v>3.2608695652173765</v>
      </c>
      <c r="L84" s="295" t="s">
        <v>597</v>
      </c>
    </row>
    <row r="85" spans="1:12" ht="52.5">
      <c r="A85" s="293" t="s">
        <v>32</v>
      </c>
      <c r="B85" s="293" t="s">
        <v>137</v>
      </c>
      <c r="C85" s="294">
        <v>10</v>
      </c>
      <c r="D85" s="295" t="s">
        <v>456</v>
      </c>
      <c r="E85" s="296" t="s">
        <v>447</v>
      </c>
      <c r="F85" s="297" t="s">
        <v>448</v>
      </c>
      <c r="G85" s="294">
        <v>90</v>
      </c>
      <c r="H85" s="300">
        <v>75</v>
      </c>
      <c r="I85" s="300">
        <v>78.1</v>
      </c>
      <c r="J85" s="298">
        <f t="shared" si="11"/>
        <v>1.0413333333333332</v>
      </c>
      <c r="K85" s="299">
        <f t="shared" si="10"/>
        <v>-13.222222222222229</v>
      </c>
      <c r="L85" s="295" t="s">
        <v>598</v>
      </c>
    </row>
    <row r="86" spans="1:12" ht="52.5">
      <c r="A86" s="293" t="s">
        <v>32</v>
      </c>
      <c r="B86" s="440" t="s">
        <v>137</v>
      </c>
      <c r="C86" s="441">
        <v>11</v>
      </c>
      <c r="D86" s="442" t="s">
        <v>457</v>
      </c>
      <c r="E86" s="443" t="s">
        <v>447</v>
      </c>
      <c r="F86" s="444" t="s">
        <v>448</v>
      </c>
      <c r="G86" s="441">
        <v>90</v>
      </c>
      <c r="H86" s="300">
        <v>95</v>
      </c>
      <c r="I86" s="300">
        <v>95</v>
      </c>
      <c r="J86" s="298">
        <f t="shared" si="11"/>
        <v>1</v>
      </c>
      <c r="K86" s="299">
        <f t="shared" si="10"/>
        <v>5.555555555555557</v>
      </c>
      <c r="L86" s="442" t="s">
        <v>599</v>
      </c>
    </row>
    <row r="87" spans="1:12" ht="14.25">
      <c r="A87" s="439" t="s">
        <v>128</v>
      </c>
      <c r="B87" s="265"/>
      <c r="C87" s="265"/>
      <c r="D87" s="265"/>
      <c r="E87" s="265"/>
      <c r="F87" s="265"/>
      <c r="G87" s="265"/>
      <c r="J87">
        <v>11.974</v>
      </c>
      <c r="L87" s="459" t="s">
        <v>608</v>
      </c>
    </row>
    <row r="88" spans="1:14" ht="18">
      <c r="A88" s="218"/>
      <c r="B88" s="445"/>
      <c r="C88" s="446"/>
      <c r="D88" s="447" t="s">
        <v>610</v>
      </c>
      <c r="E88" s="448"/>
      <c r="F88" s="449"/>
      <c r="G88" s="286"/>
      <c r="H88" s="202"/>
      <c r="I88" s="202"/>
      <c r="J88" s="241">
        <f>J23+J40+J58+J68+J72+J87</f>
        <v>65.30999999999999</v>
      </c>
      <c r="K88" s="202"/>
      <c r="L88" s="459" t="s">
        <v>605</v>
      </c>
      <c r="M88" s="303"/>
      <c r="N88" s="262"/>
    </row>
  </sheetData>
  <sheetProtection/>
  <mergeCells count="28">
    <mergeCell ref="C73:M73"/>
    <mergeCell ref="A74:A75"/>
    <mergeCell ref="B74:B75"/>
    <mergeCell ref="C74:C75"/>
    <mergeCell ref="D74:D75"/>
    <mergeCell ref="D50:J50"/>
    <mergeCell ref="A51:A57"/>
    <mergeCell ref="B51:B57"/>
    <mergeCell ref="D59:L59"/>
    <mergeCell ref="G69:N69"/>
    <mergeCell ref="G4:G5"/>
    <mergeCell ref="H4:H5"/>
    <mergeCell ref="I4:I5"/>
    <mergeCell ref="D7:L7"/>
    <mergeCell ref="D24:M24"/>
    <mergeCell ref="J3:J5"/>
    <mergeCell ref="K3:K5"/>
    <mergeCell ref="L3:L5"/>
    <mergeCell ref="A41:A48"/>
    <mergeCell ref="B41:B48"/>
    <mergeCell ref="D41:L41"/>
    <mergeCell ref="A2:L2"/>
    <mergeCell ref="A3:B4"/>
    <mergeCell ref="C3:C5"/>
    <mergeCell ref="D3:D5"/>
    <mergeCell ref="E3:E5"/>
    <mergeCell ref="F3:F5"/>
    <mergeCell ref="G3:I3"/>
  </mergeCells>
  <conditionalFormatting sqref="E8:E22">
    <cfRule type="expression" priority="3" dxfId="1" stopIfTrue="1">
      <formula>#REF!&lt;&gt;E8</formula>
    </cfRule>
    <cfRule type="expression" priority="4" dxfId="0" stopIfTrue="1">
      <formula>#REF!=E8</formula>
    </cfRule>
  </conditionalFormatting>
  <printOptions/>
  <pageMargins left="0.7086614173228347" right="0.31496062992125984" top="0.5511811023622047" bottom="0.5511811023622047" header="0.31496062992125984" footer="0.31496062992125984"/>
  <pageSetup fitToHeight="1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6" width="8.28125" style="0" customWidth="1"/>
  </cols>
  <sheetData>
    <row r="1" spans="1:6" ht="14.25">
      <c r="A1" s="1"/>
      <c r="B1" s="1"/>
      <c r="C1" s="1"/>
      <c r="D1" s="1"/>
      <c r="E1" s="1"/>
      <c r="F1" s="1"/>
    </row>
    <row r="2" spans="1:6" ht="14.25">
      <c r="A2" s="552" t="s">
        <v>603</v>
      </c>
      <c r="B2" s="552"/>
      <c r="C2" s="552"/>
      <c r="D2" s="552"/>
      <c r="E2" s="552"/>
      <c r="F2" s="310"/>
    </row>
    <row r="3" spans="1:6" ht="14.25">
      <c r="A3" s="1"/>
      <c r="B3" s="311"/>
      <c r="C3" s="311"/>
      <c r="D3" s="311"/>
      <c r="E3" s="311"/>
      <c r="F3" s="311"/>
    </row>
    <row r="4" spans="1:6" ht="14.25">
      <c r="A4" s="312" t="s">
        <v>367</v>
      </c>
      <c r="B4" s="312" t="s">
        <v>472</v>
      </c>
      <c r="C4" s="312" t="s">
        <v>473</v>
      </c>
      <c r="D4" s="312" t="s">
        <v>474</v>
      </c>
      <c r="E4" s="312" t="s">
        <v>475</v>
      </c>
      <c r="F4" s="197"/>
    </row>
    <row r="5" spans="1:5" ht="21">
      <c r="A5" s="313">
        <v>1</v>
      </c>
      <c r="B5" s="313" t="s">
        <v>484</v>
      </c>
      <c r="C5" s="314" t="s">
        <v>482</v>
      </c>
      <c r="D5" s="313">
        <v>2220</v>
      </c>
      <c r="E5" s="313" t="s">
        <v>483</v>
      </c>
    </row>
    <row r="6" spans="1:5" ht="32.25">
      <c r="A6" s="313">
        <v>2</v>
      </c>
      <c r="B6" s="313" t="s">
        <v>484</v>
      </c>
      <c r="C6" s="314" t="s">
        <v>485</v>
      </c>
      <c r="D6" s="313">
        <v>2500</v>
      </c>
      <c r="E6" s="313" t="s">
        <v>486</v>
      </c>
    </row>
    <row r="7" spans="1:5" ht="14.25">
      <c r="A7" s="313"/>
      <c r="B7" s="313"/>
      <c r="C7" s="314"/>
      <c r="D7" s="313"/>
      <c r="E7" s="313"/>
    </row>
    <row r="8" spans="1:5" ht="14.25">
      <c r="A8" s="313"/>
      <c r="B8" s="313"/>
      <c r="C8" s="313"/>
      <c r="D8" s="313"/>
      <c r="E8" s="313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C13">
      <selection activeCell="C12" sqref="C12"/>
    </sheetView>
  </sheetViews>
  <sheetFormatPr defaultColWidth="9.140625" defaultRowHeight="15"/>
  <cols>
    <col min="1" max="2" width="5.140625" style="304" customWidth="1"/>
    <col min="3" max="3" width="32.00390625" style="304" customWidth="1"/>
    <col min="4" max="4" width="15.8515625" style="304" customWidth="1"/>
    <col min="5" max="5" width="16.7109375" style="304" customWidth="1"/>
    <col min="6" max="10" width="12.7109375" style="304" customWidth="1"/>
    <col min="11" max="11" width="9.140625" style="304" customWidth="1"/>
  </cols>
  <sheetData>
    <row r="1" spans="1:10" ht="14.25">
      <c r="A1" s="553" t="s">
        <v>602</v>
      </c>
      <c r="B1" s="553"/>
      <c r="C1" s="553"/>
      <c r="D1" s="553"/>
      <c r="E1" s="553"/>
      <c r="F1" s="553"/>
      <c r="G1" s="553"/>
      <c r="H1" s="553"/>
      <c r="I1" s="553"/>
      <c r="J1" s="553"/>
    </row>
    <row r="3" spans="1:11" ht="60.75">
      <c r="A3" s="554" t="s">
        <v>0</v>
      </c>
      <c r="B3" s="554"/>
      <c r="C3" s="555" t="s">
        <v>23</v>
      </c>
      <c r="D3" s="556" t="s">
        <v>458</v>
      </c>
      <c r="E3" s="557" t="s">
        <v>459</v>
      </c>
      <c r="F3" s="307" t="s">
        <v>460</v>
      </c>
      <c r="G3" s="307" t="s">
        <v>461</v>
      </c>
      <c r="H3" s="307" t="s">
        <v>462</v>
      </c>
      <c r="I3" s="307" t="s">
        <v>463</v>
      </c>
      <c r="J3" s="307" t="s">
        <v>464</v>
      </c>
      <c r="K3" s="308"/>
    </row>
    <row r="4" spans="1:11" ht="14.25">
      <c r="A4" s="309" t="s">
        <v>3</v>
      </c>
      <c r="B4" s="309" t="s">
        <v>4</v>
      </c>
      <c r="C4" s="555"/>
      <c r="D4" s="556"/>
      <c r="E4" s="557"/>
      <c r="F4" s="306" t="s">
        <v>465</v>
      </c>
      <c r="G4" s="306" t="s">
        <v>466</v>
      </c>
      <c r="H4" s="306" t="s">
        <v>467</v>
      </c>
      <c r="I4" s="306" t="s">
        <v>468</v>
      </c>
      <c r="J4" s="306" t="s">
        <v>469</v>
      </c>
      <c r="K4" s="308"/>
    </row>
    <row r="5" spans="1:11" ht="14.25">
      <c r="A5" s="309" t="s">
        <v>31</v>
      </c>
      <c r="B5" s="309" t="s">
        <v>59</v>
      </c>
      <c r="C5" s="305">
        <v>3</v>
      </c>
      <c r="D5" s="306">
        <v>4</v>
      </c>
      <c r="E5" s="307">
        <v>5</v>
      </c>
      <c r="F5" s="306" t="s">
        <v>470</v>
      </c>
      <c r="G5" s="306">
        <v>7</v>
      </c>
      <c r="H5" s="306">
        <v>8</v>
      </c>
      <c r="I5" s="306">
        <v>9</v>
      </c>
      <c r="J5" s="306" t="s">
        <v>471</v>
      </c>
      <c r="K5" s="308"/>
    </row>
    <row r="6" spans="1:10" ht="39.75">
      <c r="A6" s="315"/>
      <c r="B6" s="315"/>
      <c r="C6" s="462" t="s">
        <v>612</v>
      </c>
      <c r="D6" s="317" t="s">
        <v>222</v>
      </c>
      <c r="E6" s="317" t="s">
        <v>222</v>
      </c>
      <c r="F6" s="318">
        <f aca="true" t="shared" si="0" ref="F6:F12">G6*J6</f>
        <v>0.9727535934291581</v>
      </c>
      <c r="G6" s="318">
        <v>0.989</v>
      </c>
      <c r="H6" s="318">
        <v>0.958</v>
      </c>
      <c r="I6" s="318">
        <v>0.974</v>
      </c>
      <c r="J6" s="318">
        <f aca="true" t="shared" si="1" ref="J6:J11">H6/I6</f>
        <v>0.9835728952772074</v>
      </c>
    </row>
    <row r="7" spans="1:10" ht="27">
      <c r="A7" s="315">
        <v>1</v>
      </c>
      <c r="B7" s="315">
        <v>1</v>
      </c>
      <c r="C7" s="428" t="s">
        <v>611</v>
      </c>
      <c r="D7" s="317" t="s">
        <v>222</v>
      </c>
      <c r="E7" s="317" t="s">
        <v>222</v>
      </c>
      <c r="F7" s="318">
        <f t="shared" si="0"/>
        <v>0.9470877192982455</v>
      </c>
      <c r="G7" s="319">
        <v>0.964</v>
      </c>
      <c r="H7" s="319">
        <v>0.952</v>
      </c>
      <c r="I7" s="316">
        <v>0.969</v>
      </c>
      <c r="J7" s="318">
        <f t="shared" si="1"/>
        <v>0.9824561403508771</v>
      </c>
    </row>
    <row r="8" spans="1:10" ht="27">
      <c r="A8" s="315">
        <v>2</v>
      </c>
      <c r="B8" s="315">
        <v>2</v>
      </c>
      <c r="C8" s="428" t="s">
        <v>613</v>
      </c>
      <c r="D8" s="317" t="s">
        <v>222</v>
      </c>
      <c r="E8" s="317" t="s">
        <v>222</v>
      </c>
      <c r="F8" s="318">
        <f t="shared" si="0"/>
        <v>0.9677420675537358</v>
      </c>
      <c r="G8" s="319">
        <v>0.989</v>
      </c>
      <c r="H8" s="319">
        <v>0.956</v>
      </c>
      <c r="I8" s="316">
        <v>0.977</v>
      </c>
      <c r="J8" s="318">
        <f t="shared" si="1"/>
        <v>0.9785056294779938</v>
      </c>
    </row>
    <row r="9" spans="1:10" ht="75.75" customHeight="1">
      <c r="A9" s="315">
        <v>3</v>
      </c>
      <c r="B9" s="315">
        <v>3</v>
      </c>
      <c r="C9" s="428" t="s">
        <v>614</v>
      </c>
      <c r="D9" s="320" t="s">
        <v>481</v>
      </c>
      <c r="E9" s="320" t="s">
        <v>481</v>
      </c>
      <c r="F9" s="318">
        <f t="shared" si="0"/>
        <v>0.9786150712830957</v>
      </c>
      <c r="G9" s="319">
        <v>1</v>
      </c>
      <c r="H9" s="319">
        <v>0.961</v>
      </c>
      <c r="I9" s="319">
        <v>0.982</v>
      </c>
      <c r="J9" s="318">
        <f t="shared" si="1"/>
        <v>0.9786150712830957</v>
      </c>
    </row>
    <row r="10" spans="1:10" ht="39">
      <c r="A10" s="315">
        <v>4</v>
      </c>
      <c r="B10" s="315">
        <v>4</v>
      </c>
      <c r="C10" s="321" t="s">
        <v>615</v>
      </c>
      <c r="D10" s="317" t="s">
        <v>222</v>
      </c>
      <c r="E10" s="317" t="s">
        <v>222</v>
      </c>
      <c r="F10" s="318">
        <f t="shared" si="0"/>
        <v>1.0070493454179255</v>
      </c>
      <c r="G10" s="319">
        <v>1</v>
      </c>
      <c r="H10" s="319">
        <v>1</v>
      </c>
      <c r="I10" s="319">
        <v>0.993</v>
      </c>
      <c r="J10" s="318">
        <f t="shared" si="1"/>
        <v>1.0070493454179255</v>
      </c>
    </row>
    <row r="11" spans="1:10" ht="66" customHeight="1">
      <c r="A11" s="315">
        <v>5</v>
      </c>
      <c r="B11" s="315">
        <v>5</v>
      </c>
      <c r="C11" s="428" t="s">
        <v>617</v>
      </c>
      <c r="D11" s="317" t="s">
        <v>222</v>
      </c>
      <c r="E11" s="317" t="s">
        <v>222</v>
      </c>
      <c r="F11" s="318">
        <f t="shared" si="0"/>
        <v>1.0268872802481903</v>
      </c>
      <c r="G11" s="319">
        <v>0.993</v>
      </c>
      <c r="H11" s="319">
        <v>1</v>
      </c>
      <c r="I11" s="319">
        <v>0.967</v>
      </c>
      <c r="J11" s="318">
        <f t="shared" si="1"/>
        <v>1.0341261633919339</v>
      </c>
    </row>
    <row r="12" spans="1:10" ht="78.75">
      <c r="A12" s="322">
        <v>6</v>
      </c>
      <c r="B12" s="322">
        <v>6</v>
      </c>
      <c r="C12" s="428" t="s">
        <v>616</v>
      </c>
      <c r="D12" s="323" t="s">
        <v>481</v>
      </c>
      <c r="E12" s="323" t="s">
        <v>481</v>
      </c>
      <c r="F12" s="318">
        <f t="shared" si="0"/>
        <v>1.014</v>
      </c>
      <c r="G12" s="325">
        <v>1</v>
      </c>
      <c r="H12" s="325">
        <v>0.888</v>
      </c>
      <c r="I12" s="326">
        <v>0.954</v>
      </c>
      <c r="J12" s="324">
        <v>1.014</v>
      </c>
    </row>
  </sheetData>
  <sheetProtection/>
  <mergeCells count="5">
    <mergeCell ref="A1:J1"/>
    <mergeCell ref="A3:B3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2018-02-19T07:24:55Z</dcterms:modified>
  <cp:category/>
  <cp:version/>
  <cp:contentType/>
  <cp:contentStatus/>
</cp:coreProperties>
</file>