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0"/>
  </bookViews>
  <sheets>
    <sheet name="ф 1" sheetId="1" r:id="rId1"/>
    <sheet name="ф 2" sheetId="2" r:id="rId2"/>
    <sheet name="ф 3" sheetId="3" r:id="rId3"/>
    <sheet name="ф 4" sheetId="4" r:id="rId4"/>
    <sheet name="ф 5" sheetId="5" r:id="rId5"/>
    <sheet name="ф 6" sheetId="6" r:id="rId6"/>
    <sheet name="ф7" sheetId="7" r:id="rId7"/>
  </sheets>
  <definedNames/>
  <calcPr fullCalcOnLoad="1"/>
</workbook>
</file>

<file path=xl/sharedStrings.xml><?xml version="1.0" encoding="utf-8"?>
<sst xmlns="http://schemas.openxmlformats.org/spreadsheetml/2006/main" count="616" uniqueCount="311">
  <si>
    <t>Ответственный исполнитель мероприятия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</si>
  <si>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</si>
  <si>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</si>
  <si>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</si>
  <si>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</si>
  <si>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t>тыс. руб.</t>
  </si>
  <si>
    <t>% исполнения к плану на отчетный год</t>
  </si>
  <si>
    <t>% исполнения к плану на отчетный период</t>
  </si>
  <si>
    <t xml:space="preserve">________________     (дата) </t>
  </si>
  <si>
    <t>постановление Администрации города Воткинска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</si>
  <si>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</si>
  <si>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</si>
  <si>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</si>
  <si>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</si>
  <si>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</si>
  <si>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</si>
  <si>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>Эффективность использования средств бюджета муниципального образования</t>
  </si>
  <si>
    <r>
      <t xml:space="preserve">Э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</si>
  <si>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СП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</si>
  <si>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СМ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</si>
  <si>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СР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</si>
  <si>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Э </t>
    </r>
    <r>
      <rPr>
        <vertAlign val="subscript"/>
        <sz val="8"/>
        <color indexed="8"/>
        <rFont val="Times New Roman"/>
        <family val="1"/>
      </rPr>
      <t>БС</t>
    </r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</si>
  <si>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</si>
  <si>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</si>
  <si>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</si>
  <si>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</si>
  <si>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</si>
  <si>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</si>
  <si>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</si>
  <si>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</si>
  <si>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МП</t>
  </si>
  <si>
    <t>Наименование подпрограммы, основного мероприятия, мероприятия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</si>
  <si>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</si>
  <si>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</si>
  <si>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</si>
  <si>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</si>
  <si>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01</t>
  </si>
  <si>
    <t>Показатель применения меры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</si>
  <si>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</si>
  <si>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</si>
  <si>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</si>
  <si>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</si>
  <si>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ГРБС</t>
  </si>
  <si>
    <t>Рз</t>
  </si>
  <si>
    <t>Пр</t>
  </si>
  <si>
    <t>ЦС</t>
  </si>
  <si>
    <t>ВР</t>
  </si>
  <si>
    <t>Всего</t>
  </si>
  <si>
    <t>Наименование муниципальной программы, подпрограммы</t>
  </si>
  <si>
    <t>Источник финансирования</t>
  </si>
  <si>
    <t>в том числе:</t>
  </si>
  <si>
    <t>субсидии из бюджета Удмуртской Республики</t>
  </si>
  <si>
    <t>субвенции из бюджета Удмуртской Республики</t>
  </si>
  <si>
    <t>средства бюджета Удмуртской Республики, планируемые к привлечению</t>
  </si>
  <si>
    <t>иные источники</t>
  </si>
  <si>
    <t>И</t>
  </si>
  <si>
    <t>Утверждаю</t>
  </si>
  <si>
    <t>Достигнутый результат</t>
  </si>
  <si>
    <t>Проблемы, возникшие в ходе реализации мероприятия</t>
  </si>
  <si>
    <t>Форма 5. Отчет о достигнутых значениях целевых показателей (индикаторов) муниципальной программы</t>
  </si>
  <si>
    <t>Форма 6. 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</si>
  <si>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</si>
  <si>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</si>
  <si>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</si>
  <si>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содержание)</t>
  </si>
  <si>
    <t>Кассовое исполнение на конец отчетного периода</t>
  </si>
  <si>
    <t>Срок выполнения плановый</t>
  </si>
  <si>
    <t>Срок выполнения фактический</t>
  </si>
  <si>
    <t>Форма 3. Отчет о выполнении основных мероприятий муниципальной программы</t>
  </si>
  <si>
    <t>План на конец отчетного (текущего)  года</t>
  </si>
  <si>
    <t>Факт на начало отчетного периода (за прошлый год)</t>
  </si>
  <si>
    <t xml:space="preserve">Факт на конец отчетного периода </t>
  </si>
  <si>
    <t>Темп роста к уровню прошлого года, %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</si>
  <si>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</si>
  <si>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</si>
  <si>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Отношение фактических расходов к оценке расходов, %</t>
  </si>
  <si>
    <t>Форма 7. Результаты оценки эффективности муниципальной  программы (подпрограммы)</t>
  </si>
  <si>
    <t>10=8/9</t>
  </si>
  <si>
    <t>6=7х10</t>
  </si>
  <si>
    <t>Относительное отклонение факта от плана*</t>
  </si>
  <si>
    <t>Кассовые расходы, %</t>
  </si>
  <si>
    <t>Управление культуры, спорта и молодежной политики Администрации города Вокткинска</t>
  </si>
  <si>
    <t>938</t>
  </si>
  <si>
    <t>Организация и проведение официальных физкультурно-оздоровительных и спортивных мероприятий</t>
  </si>
  <si>
    <t>11</t>
  </si>
  <si>
    <t>0220161540</t>
  </si>
  <si>
    <t>244</t>
  </si>
  <si>
    <t>622</t>
  </si>
  <si>
    <t>Внедрение Всеросийского физкультурно-спортивного комлекса ГТО</t>
  </si>
  <si>
    <t>Управление культуры, спорта и молодежной политики Администрации города Воткинска</t>
  </si>
  <si>
    <t>0220361570</t>
  </si>
  <si>
    <t>621</t>
  </si>
  <si>
    <t xml:space="preserve"> Подготовка спортивных сборных команд по хокею с мячом в г.Воткинке</t>
  </si>
  <si>
    <t>Организация и обеспечение подготовки спортивного резерва</t>
  </si>
  <si>
    <t>0220561560</t>
  </si>
  <si>
    <t>Развитие объектов спорта</t>
  </si>
  <si>
    <t>12</t>
  </si>
  <si>
    <t>0221261580</t>
  </si>
  <si>
    <t>Оказание муниципальной услуги спортивная подготовка по олимпийским и не олимпийским видам спорта</t>
  </si>
  <si>
    <t>Оценка расходов, тыс. руб.</t>
  </si>
  <si>
    <t>фактические расходы на отчетную дату</t>
  </si>
  <si>
    <t>Создание условий для развития физической культуры и спорта</t>
  </si>
  <si>
    <t>бюджет МО "Город Воткинск"</t>
  </si>
  <si>
    <t>собственные средства бюджета МО "Город Воткинск"</t>
  </si>
  <si>
    <t>добровольные пожертвования на проведение спортивных мероприятий</t>
  </si>
  <si>
    <t>Факт по состоянию на конец отчетного периода</t>
  </si>
  <si>
    <t>подпрограмма Создание условий для развития физической культуры и спорта</t>
  </si>
  <si>
    <t>Количество мероприятий</t>
  </si>
  <si>
    <t>штук</t>
  </si>
  <si>
    <t>Расходы бюджета муниципального образованя на оказание муниципальной услуги (выполнение работы)</t>
  </si>
  <si>
    <t>чел.</t>
  </si>
  <si>
    <t>тыс.руб.</t>
  </si>
  <si>
    <t>Число лиц проходивших спортивную подготовку</t>
  </si>
  <si>
    <t xml:space="preserve">Форма 4. Отчет о выполнении сводных показателей муниципальных заданий на оказание муниципальных услуг (выполнение работ) </t>
  </si>
  <si>
    <t xml:space="preserve">«Сохранение здоровья и формирование здорового образа жизни населения"  </t>
  </si>
  <si>
    <t>«Сохранение здоровья и формирование здорового образа жизни населения»</t>
  </si>
  <si>
    <t xml:space="preserve">добровольные пожертвования </t>
  </si>
  <si>
    <t>Сводная бюджетная роспись, план на 1 января отчетного года</t>
  </si>
  <si>
    <t>Сводная бюджетная роспись на отчетную дату</t>
  </si>
  <si>
    <t>К плану на 1 января отчетного года</t>
  </si>
  <si>
    <t>К плану на отчетную дату</t>
  </si>
  <si>
    <t>План на отчетный год (сводная бюджетная роспись, план на 1 января отчетного года)</t>
  </si>
  <si>
    <t>План на отчетный период (сводная бюджетная роспись на отчетную дату)</t>
  </si>
  <si>
    <t>465</t>
  </si>
  <si>
    <t>13</t>
  </si>
  <si>
    <t>03</t>
  </si>
  <si>
    <t>04</t>
  </si>
  <si>
    <t>05</t>
  </si>
  <si>
    <t>08</t>
  </si>
  <si>
    <t>022Р552280</t>
  </si>
  <si>
    <t>Р5</t>
  </si>
  <si>
    <t>за  2019 год</t>
  </si>
  <si>
    <t xml:space="preserve">0220461550 </t>
  </si>
  <si>
    <t xml:space="preserve"> 0220461559</t>
  </si>
  <si>
    <t xml:space="preserve"> 0220860180</t>
  </si>
  <si>
    <t xml:space="preserve">0220800820 </t>
  </si>
  <si>
    <t>02208S0820</t>
  </si>
  <si>
    <t xml:space="preserve">0220862800 </t>
  </si>
  <si>
    <t>Уплата налога на имущество, налога на землю</t>
  </si>
  <si>
    <t>0221360630 0221360620</t>
  </si>
  <si>
    <t>за 2019 год</t>
  </si>
  <si>
    <t>________   Александрова Ж.А.</t>
  </si>
  <si>
    <t>Координатор муниципальной программы заместитель главы Администрации по социальным вопросам</t>
  </si>
  <si>
    <t>Расходы бюджета муниципального образования на оказание муниципальной услуги (выполнение работы)</t>
  </si>
  <si>
    <t>Изменение ресурсного обеспечения</t>
  </si>
  <si>
    <t>%</t>
  </si>
  <si>
    <t>Увеличение единовременной пропускной способности объектов спорта</t>
  </si>
  <si>
    <t>Доля граждан, систематически занимающихся физической культурой и спортом, в общей численности населения</t>
  </si>
  <si>
    <t>увеличение количества занимающихся</t>
  </si>
  <si>
    <t>Доля детей и молодежи, занимающихся в спортивных секциях, клубах и иных объединениях спортивной направленности, в общей численности детей и молодежи</t>
  </si>
  <si>
    <t>Доля лиц с ограниченными возможностями здоровья и инвалидов, систематически занимающихся физической культурой и спортом,  вобщей численности данной категории населения</t>
  </si>
  <si>
    <t>Количество проведенных физкультурных и спортивных мероприятий в г. Воткинске</t>
  </si>
  <si>
    <t>Доля призеров от общего количества выехавших на соревнования регионального, всероссийского и международного уровня</t>
  </si>
  <si>
    <t>шт.</t>
  </si>
  <si>
    <t>"Создание условий для развития физической культуры и спорта"</t>
  </si>
  <si>
    <t>Организация и проведение физкультурно-оздоровительных и спортивных мероприятий</t>
  </si>
  <si>
    <t>Управление культуры, спорта и молодженой политики, МАУ СШ "Знамя"</t>
  </si>
  <si>
    <t>2015-2020 годы</t>
  </si>
  <si>
    <t>Увеличение количества проведенных физкультурных и спортивных мероприятий в городе Воткинске до 144</t>
  </si>
  <si>
    <t>Обучение плаванию учащихся вторых классов общеобразовательных школ города Воткинска</t>
  </si>
  <si>
    <t xml:space="preserve">Укрепление здоровья и повышение физической подготовленности детей </t>
  </si>
  <si>
    <t>3</t>
  </si>
  <si>
    <t>Внедрение Всероссийского физкультурно-спортивного комплекса ГТО</t>
  </si>
  <si>
    <t>Управление культуры, спорта и молодженой политики, МАУ СШ "Знамя", Управление образования, МБОУ ДО ДЮСШ г. Воткинска</t>
  </si>
  <si>
    <t>Увеличение доли граждан, систематически занимающихся физической культурой и спортом, в общей численности населения, до 35,75 процента;увеличение доли детей и молодежи, регулярно занимающихся в спортивных секциях, клубах и иных объединениях спортивной направленности, до 45 процентов в общей численности детей и молодежи</t>
  </si>
  <si>
    <t>4</t>
  </si>
  <si>
    <t xml:space="preserve">Оказание муниципальной услуги «Подготовка спортивных сборных команд по хоккею с мячом в г. Воткинске                </t>
  </si>
  <si>
    <t>МАУ СШ "Знамя"</t>
  </si>
  <si>
    <t>увеличение доли детей и молодежи, регулярно занимающихся в спортивных секциях, клубах и иных объединениях спортивной направленности, до 45 процентов в общей численности детей и молодежи</t>
  </si>
  <si>
    <t>5</t>
  </si>
  <si>
    <t>Оказание муниципальной услуги «Организация тренировочного процесса спортсменов высокого класса»</t>
  </si>
  <si>
    <t>Увеличение доли призеров от общего количества выехавших на соревнования регионального, всероссийского и международного уровня</t>
  </si>
  <si>
    <t>6</t>
  </si>
  <si>
    <t>Улучшение материально-технической базы муниципальных учреждений физкультурно-спортивной направленности города Воткинска (приобретение спортивной формы, спортивного инвентаря и оборудования для команды по хоккею с мячом)</t>
  </si>
  <si>
    <t>7</t>
  </si>
  <si>
    <t>Улучшение материально-технической базы муниципальных учреждений физкультурно-спортивной направленности города Воткинска (приобретение спортивной формы, спортивного инвентаря и оборудования для инвалидов)</t>
  </si>
  <si>
    <t>Увеличение доли лиц с ограниченными возможностями здоровья и инвалидов, систематически занимающихся физической культурой и спортом, до 10 процентов в общей численности данной категории лиц</t>
  </si>
  <si>
    <t>8</t>
  </si>
  <si>
    <t>Управление культуры, спорта и молодженой политики, МАУ  СШ "Знамя"</t>
  </si>
  <si>
    <t>Косметичекий ремонт всех спортивных объектов</t>
  </si>
  <si>
    <t>Количество проведенных физкультурных и спортивных мероприятий в городе Воткинске  140</t>
  </si>
  <si>
    <t>Более 620 учащихся вторых классов  прошли обучение плаванию</t>
  </si>
  <si>
    <t>9</t>
  </si>
  <si>
    <t>Работа по месту жительства, подготовка спортивных площадок к зимнему и летнему сезонам</t>
  </si>
  <si>
    <t>МАУ СШ «Знамя»</t>
  </si>
  <si>
    <t>Размещение информационных материалов по пропаганде здорового образа жизни в печатных средствах массовой информации и на телевидении</t>
  </si>
  <si>
    <t>МАУ  СШ "Знамя"</t>
  </si>
  <si>
    <t>Увеличение доли граждан, систематически занимающихся физической культурой и спортом, в общей численности населения, до 35,75 процента</t>
  </si>
  <si>
    <t xml:space="preserve">Увеличение доли граждан, систематически занимающихся физической культурой и спортом, в общей численности населения, до 35,75 процента, увеличение доли детей и молодежи, регулярно занимающихся в спортивных секциях, клубах и иных объединениях спортивной направленности, до 45 процентов в общей численности детей и молодежи </t>
  </si>
  <si>
    <t>Уплата налога на имущество и землю</t>
  </si>
  <si>
    <t>Команда участвует в Первенстве России среди команд высшей лиги</t>
  </si>
  <si>
    <t>Уплата налога на имущество и землю исполнение обязательств</t>
  </si>
  <si>
    <t xml:space="preserve"> В сдаче норм ГТО приняло участие 1237 человек, из них выполнили нормы 1005 человек (81,24 %). Муниципальное образование "Город Воткинск", Центр тестирования ГТО занял второе место среди городов УР</t>
  </si>
  <si>
    <t>Организация спортивной подготовки по олимпийским и не олимпийским видам спорта согласно муниципального задания МАУ СШ "Знамя", количество занимающихся 1111 человек</t>
  </si>
  <si>
    <t xml:space="preserve"> МАУ СШ "Знамя"</t>
  </si>
  <si>
    <t>Строительство Крытого катка  с искусственным льдом, строительство и ввод в эксплуатацию спортивной площадки ГТО</t>
  </si>
  <si>
    <t xml:space="preserve"> Строительство и ввод в эксплуатацию  площадки "Мечта" для людей с ОВЗ, предоставление спортивных объектов для занятий спортом</t>
  </si>
  <si>
    <t xml:space="preserve">Создание условий для развития физической культуры и спорта </t>
  </si>
  <si>
    <t xml:space="preserve">«Сохранение здоровья и формирование здорового образа жизни населения" </t>
  </si>
  <si>
    <t xml:space="preserve"> Заместитель главы Администрации по социальным вопросам</t>
  </si>
  <si>
    <t>Уплачен налог за 2019 год</t>
  </si>
  <si>
    <t xml:space="preserve">В текущем году был организован тренировочный процесс для 10 спортсменов высокого класса по видам спорта: сумо (5 чел.), плавание (1 чел.), лыжные гонки (1 чел.), спортивная борьба (1 чел.),  кикбоксинг (1 чел.), тяжелая атлетика (1 чел.). </t>
  </si>
  <si>
    <t>За отчетный год проведен косметический ремонт в 12 сооружениях МАУ СШ "Знамя" на общую сумму 3 млн. 168 тыс. 630 руб.,  в том числе: бюджетные средства 418 тыс. 515 руб. привлеченные средства 1 млн. 515 тыс. 896 руб.  внебюджетные средства 1 млн. 234 тыс. 218 руб.</t>
  </si>
  <si>
    <t>В открытом доступе находятся спортивные площадки общеобразовательных школ, хоккейные коробки во дворах многоквартирных домов. Проведена корректировка адресного перечня спортивных сооружении города. По мере необходимости управляющими компаниями проводится косметический ремонт спортивно - детских комплексов. В рамках Республиканских проектов "Лето в парках", "Активное лето" были проведены занятия с населением на нескольких площадках.</t>
  </si>
  <si>
    <t xml:space="preserve">Размещены баннеры по пропаганде ЗОЖ, молодежному телефону доверия, «Готов к труду и обороне» (ГТО). Отдел спорта, ФК и МП города Воткинска осуществляет работу по пропаганде здорового образа жизни, размещает информацию о проведении спортивных соревнований в СМИ:
-«Воткинские вести»;
-«ВТВ плюс»;
-«Трудовая вахта».
На городском телевидении и радио транслируют новости спорта и анонсы соревнований. В социальных сетях размещается информация о проведении мероприятий и их итоги На все спортивно массовые соревнования приглашаются средства массовой информации.
</t>
  </si>
  <si>
    <t>Отказ от со организаторов от проведения соревнований</t>
  </si>
  <si>
    <t xml:space="preserve">Форма 1. Отчет об использовании бюджетных ассигнований бюджета муницпального образования на реализацию муниципальной программы  «Сохранение здоровья и формирование здорового образа жизни населения на 2015 - 2021 годы"  </t>
  </si>
  <si>
    <t>Спортивная форма, инвентарь, оборудование не приобреталось. Из-за отстутсвия финансирования.</t>
  </si>
  <si>
    <t>Закупка спортивно-технологического оборудования для оснащения объектов спортивной инфраструктуры в целях создания малых спортивных площадок</t>
  </si>
  <si>
    <t>10</t>
  </si>
  <si>
    <t>БУЗ УР "Воткинская ГБ №1 МЗ УР", БУЗ УР "Воткинская РБ МЗ УР", БУЗ УР "Воткинская ГДБ МЗ УР"</t>
  </si>
  <si>
    <t>Создание условий для оказания медицинской помощи населению, профилактика заболеваний и формирование здорового образа жизни</t>
  </si>
  <si>
    <t>Форма 2. Отчет о расходах на реализацию муниципальной программы за счет всех источников финансирования</t>
  </si>
  <si>
    <t>"Создание условий для оказания медицинской помощи населению, профилактика заболеваний и формирование здорового образа жизни"</t>
  </si>
  <si>
    <t xml:space="preserve">Создание условий для оказания медицинской помощи населению </t>
  </si>
  <si>
    <t xml:space="preserve">Предоставление земельных участков для строительства объектов в сфере здравоохранения в соответствии с документами территориального планирования </t>
  </si>
  <si>
    <t>Управление муниципального имущества и земельных ресурсов Администрации г. Воткинска</t>
  </si>
  <si>
    <t xml:space="preserve">Строительство поликлиники БУЗ УР
«Воткинская РБ МЗ УР»
</t>
  </si>
  <si>
    <t>Управлением муниципального имущества и земельных ресурсов Администрации г. Воткинска выделен земельный участок для строительства поликлиники</t>
  </si>
  <si>
    <t>Формирование банка данных о наличии вакантных мест в учреждениях здравоохранения г. Воткинска, посещение ИГМА, медицинских колледжей с целью привлечения выпускников для работы в городе.</t>
  </si>
  <si>
    <t>Администрация МО «Город Воткинск»</t>
  </si>
  <si>
    <t>Привлечение молодых специалистов для работы в учреждениях здравоохранения г. Воткинска</t>
  </si>
  <si>
    <t>Главные врачи принимают участие в распределении медицинских работников в медицинские учреждения. Заключается 3-х сторонние договоры на поступление выпускников школ города  в ИГМА, с последующим возвратом в город Воткинск для работы.</t>
  </si>
  <si>
    <t xml:space="preserve">Организация профориентационной работы среди учащихся школ города на медицинские специальности </t>
  </si>
  <si>
    <t>Привлечение учащихся школ города в высшие и средние медицинские образовательные учреждения</t>
  </si>
  <si>
    <t>Врачи и медицинские сестры тпринимают участие в мероприятиях по профориентации учащихся</t>
  </si>
  <si>
    <t>Обеспечение граждан на территории  МО «Город Воткинск» доступной и достоверной информацией, включающей в себя сведения о видах, объемах и условиях предоставления медицинской помощи, установленных Территориальной программой госгарантий оказания бесплатной медицинской помощи</t>
  </si>
  <si>
    <t>БУЗ УР «Воткинская районная больница МЗ УР», БУЗ УР «Воткинская ГБ№1 МЗ УР», БУЗ УР «Воткинская ДГБ МЗ УР»,</t>
  </si>
  <si>
    <t xml:space="preserve">Достоверная, объективная и доступная информация населению о бесплатной медицинской помощи </t>
  </si>
  <si>
    <t>Сведения о видах, объемах и условиях предоставления медицинской помощи по Территориальной программе госгарантий размещены на стендах во всех медицинских учреждениях города и на официальных сайтах больниц</t>
  </si>
  <si>
    <t>Оздоровление детей из малообеспеченных семей на условиях софинансирования в пришкольных лагерях</t>
  </si>
  <si>
    <t>Улучшение качества жизни граждан</t>
  </si>
  <si>
    <t>271 ребенок отдохнул в  лагерях с дневным пребыванием за год  на условиях софинансирования</t>
  </si>
  <si>
    <t xml:space="preserve">Барьерная и акарицидная обработка территории учреждений образования, прилегающих к лесным массивам </t>
  </si>
  <si>
    <t xml:space="preserve">Профилактика природно-очаговых инфекций </t>
  </si>
  <si>
    <t>Проведение заключительной дезинфекции в туберкулезных очагах</t>
  </si>
  <si>
    <t>Снижение заболеваемости туберкулезом</t>
  </si>
  <si>
    <t>Заключительная дезинфекция проводится при выявлении очагов</t>
  </si>
  <si>
    <t xml:space="preserve">Профилактика заболеваний и формирование здорового образа жизни </t>
  </si>
  <si>
    <t>Разработка и распространение памяток, буклетов по здоровому образу жизни и профилактике заболеваний</t>
  </si>
  <si>
    <t xml:space="preserve">Увеличение доли граждан, ведущих здоровы образ жизни. Доступная информация населению по профилактике инфекционных и неинфекционных заболеваний. </t>
  </si>
  <si>
    <t>Для населения распространяются информационные материалы по  пропаганде здорового образа жизни, по коррекции факторов риска хронических неинфекционных заболеваний, профилактике табакокурения, алкоголизма и зависимостей.</t>
  </si>
  <si>
    <t xml:space="preserve">Публикации статей в СМИ по ЗОЖ, профилактике инфекционных и неинфекционных заболеваний </t>
  </si>
  <si>
    <t xml:space="preserve">Доступная информация населению по профилактике инфекционных и неинфекционных заболеваний, увеличение % вакцинации. </t>
  </si>
  <si>
    <t xml:space="preserve">Медицинские учреждения города Воткинска осуществляет работу по пропаганде здорового образа жизни, размещая статьи врачей: "Профилактика гриппа", "Профилактика Клещевого энцефалита", "Что нужно знать о вакцинопрофилактике", "Профилактика ГЛПС»и т.д. в СМИ:-«ВТВ плюс»;
-«Вега»;
-«Трудовая вахта».На городском телевидении и по радио выступают врачи с лекциями. 
</t>
  </si>
  <si>
    <t xml:space="preserve">Работа «Школ здоровья» для больных с хроническими заболеваниями </t>
  </si>
  <si>
    <t>БУЗ УР «Воткинская районная больница МЗ УР», БУЗ УР «Воткинская ГБ№1 МЗ УР», БУЗ УР «Воткинская ДГБ МЗ УР»</t>
  </si>
  <si>
    <t>Обучение пациентов методам профилактики хронических заболеваний и предупреждения их обострения. Обучение  беременных женщин по вопросам рационального питания и  гигиенического воспитания, методам физиологического обезболивания в родах.</t>
  </si>
  <si>
    <t xml:space="preserve">В поликлиниках медицинских учреждений города работают "Школы здоровья" для пациентов, больных сахарным диабетом, сердечной недостаточностью, гипертонической болезнью, язвенной болезнью и бронхиальной астмой. В женских консультациях работают "Школы беременных". </t>
  </si>
  <si>
    <t>Организация взаимодействия с медицинскими учреждениями г. Воткинска, руководителями предприятий, организаций, учреждений всех форм собственности, расположенных на территории МО «г. Воткинск» по вопросам диспансеризации, вакцинации, периодических и плановых медицинских осмотров и иных профилактических мероприятий</t>
  </si>
  <si>
    <t>Увеличение охвата населения диспансеризацией, вакцинацией, периодическими и плановыми медицинскими осмотрами, налаживание эффективного межведомственного взаимодействия</t>
  </si>
  <si>
    <t>Диспансенризация и медицинские осмотры работников учреждений и организаций города проводится согласно плана графика. Проводятся осмотры по договорам.</t>
  </si>
  <si>
    <t>Информирование населения об угрозе возникновения и возникновении эпидемии путем размещения соответствующей информации  в СМИ, размещения на официальном сайте  МО «г. Воткинск» в местах массового пребывания людей</t>
  </si>
  <si>
    <t>Размещается информация на сайтах и стендах медицинских учреждений. Размещаются статьи в газетах "Воткиские вести" и Вега.</t>
  </si>
  <si>
    <t>44,5</t>
  </si>
  <si>
    <t>10,6</t>
  </si>
  <si>
    <t>13,9</t>
  </si>
  <si>
    <t>36,0</t>
  </si>
  <si>
    <t>43,5</t>
  </si>
  <si>
    <t>10,4</t>
  </si>
  <si>
    <t>134</t>
  </si>
  <si>
    <t>Д</t>
  </si>
  <si>
    <t>Организация оздоровительно-информационных кампаний  и массовых акций, формирование здорового образа жизни, профилактика заболеваний:</t>
  </si>
  <si>
    <t>Увеличение продолжительности жизни до 72,8 лет</t>
  </si>
  <si>
    <t>-ко Всемирному Дню борьбы против рака (2 февраля)</t>
  </si>
  <si>
    <t>- ко Всемирному  Дню здоровья (7 апреля);</t>
  </si>
  <si>
    <t>Участие в республиканском декаднике "Здоровье для всех" - 100 чел.:  размещена информация на сайтах учреждений, выступления по радио и в СМИ, трансляция видеороликов, распространение буклетов по ЗОЖ, выпущены санбюллетени и стэнды по ЗОЖ, проводились круглые столы и индивидуальное консультирование врачами</t>
  </si>
  <si>
    <t>- ко Всемирному Дню борьбы с туберкулезом (24 марта);</t>
  </si>
  <si>
    <t>Проведен День открытых дверей в противотуберкулезном диспансере и поликлиниках, анукетирование по профилактике туберкулеза, прочитаны лекции на предприятиях города, выпущены  санитарные бюллетени, статья в СМИ - "Туберкулез победим".</t>
  </si>
  <si>
    <t xml:space="preserve"> Ко Всемирному Дню без табачного дыма (31мая)</t>
  </si>
  <si>
    <t>Прочитаны лекции на предприятиях города, выпущены  санитарные бюллетени и буклеты, статья в СМИ - "Губительная сигарета". Работала "Горячая линия".</t>
  </si>
  <si>
    <t xml:space="preserve"> Ко Всемирному Дню борьбы с наркоманией (15 июня)</t>
  </si>
  <si>
    <t>Открыта "Горячая линия" телефона доверия, общегородское мероприятие в ДК "Октябрь" - 150 человек. Выступления по радио и телевидению, выпуск буклетов.</t>
  </si>
  <si>
    <t>- к Международному Дню отказа от курения (16 ноября);</t>
  </si>
  <si>
    <t>- Ко Всемирному Дню борьбы со СПИДом (1 декабря);</t>
  </si>
  <si>
    <t>Профилактический медицинский осмотр (добровольный) обучающихся в общеобразовательных организациях в целях раннего выявления незаконного потребления наркотических средств и психотропных веществ - 64 чел. Участие в родительских собраниях.</t>
  </si>
  <si>
    <t>Проведение игр с элементами театрализации, часов ЗОЖ, книжных выставок, вечеров бесед, лекций бесед, тематических дискотек, музейных занятий и формированию ЗОЖ</t>
  </si>
  <si>
    <t>Медико-санитарное просвещение населения</t>
  </si>
  <si>
    <t>В июне на базе учрежений СПО и ВПО были проведены беседы, "круглые столы" и классные часы в рамках "Антинаркотического месячника"</t>
  </si>
  <si>
    <t>Организация и проведение смотров- конкурсов «Самый здоровый детский сад», «Самый здоровый класс», «Самый спортивный класс»</t>
  </si>
  <si>
    <t xml:space="preserve">Формирование здорового образа жизни </t>
  </si>
  <si>
    <t>Создание специализированного сайта «Здоровый Воткинск»</t>
  </si>
  <si>
    <t xml:space="preserve">Размещение информационного материала по профилактике заболеваний
</t>
  </si>
  <si>
    <t xml:space="preserve">Проведение спортивных мероприятий под девизом «Спорт против табака, алкоголя и наркотиков» </t>
  </si>
  <si>
    <t>Формирование ЗОЖ</t>
  </si>
  <si>
    <t>Проведение массовых мероприятий, акций, флеш-мобов, приуроченных к Международным датам ВОЗ, в том числе межведомственных: 2 февраля -Всемирному дню борьбы против рака; 7 апреля – Всемирный день здоровья; 31 мая – Всемирный день без табачного дыма;  1 июня – Международный День защиты детей; 14 июня – Всемирный день переливания крови; 26 июня – Международный день борьбы с наркоманией. 26 марта Фестиваль "Здоровье! Спорт. Жизнь.", с 19 по 22 мая прошла Всероссиская акция "Стоп ВИЧ".</t>
  </si>
  <si>
    <t xml:space="preserve">Возрождение и проведение в трудовых коллективах производственной гимнастики </t>
  </si>
  <si>
    <t>Администрации города Воткинска, руководители предприятий, организаций, учреждений всех форм собственности</t>
  </si>
  <si>
    <t>Сохранение здоровья граждан в процессе их трудовой деятельности</t>
  </si>
  <si>
    <t xml:space="preserve"> 26 апреля прорведена акция "На работу на велосипеде". В муниципальных учреждениях г. Воткинска проводится производственная гимнастика. Подготовлен комплекс упражнений производственной гимнастики для сотрудников Администрации города Воткинска</t>
  </si>
  <si>
    <t>Все медицинские учреждения имеют свой официальный сайт, на котором размещаются материалы по ведению здорового образа жизни.</t>
  </si>
  <si>
    <t>Ежегодно проводится Спартакиада "Малышок", для воспитанников ДДУ. Ежегодно проводится городская Спартакиада школьников.</t>
  </si>
  <si>
    <t>Отдел по делам молодежи Администрации г. Воткинска, Управление образования Администрации г. Воткинска</t>
  </si>
  <si>
    <t>Оперативно-профилактическая операция "Дети России - 2019"</t>
  </si>
  <si>
    <t>Проведен месячник по профилактике онкозаболеваний, дни открытых дверей в поликлиниках, статьи в СМИ, выпуск санбюллетеней, памяток "Рак молочной железы", "Рак предстательной железы", "Рак легкого", "Рак кожи".</t>
  </si>
  <si>
    <t xml:space="preserve"> 2-3 раза в месяц проводятся Дни открытых дверей в поликлиниках города.</t>
  </si>
  <si>
    <t>БУЗ УР «Воткинская РБ МЗ УР», БУЗ УР «Воткинская ГБ№1 МЗ УР», БУЗ УР «Воткинская ДГБ МЗ УР»</t>
  </si>
  <si>
    <t>В мае проводится барьерная и акарицидная обработка учреждений прилегающих к лесным массивам: -Детский оздоровительный лагерь "Юность";  -Детский парк по ул. Ленина, 110 (ЦДТ), массив березовского леса.</t>
  </si>
  <si>
    <t>Управление образования Администрации г. Воткинска</t>
  </si>
  <si>
    <t>Управление образования Администрации города Воткинска, БУЗ УР «Воткинская РБ МЗ УР», БУЗ УР «Воткинская ГБ№1 МЗ УР», БУЗ УР «Воткинская ДГБ МЗ УР»</t>
  </si>
  <si>
    <t>Увеличение доли граждан, систематически занимающихся физической культурой и спортом, в общей численности населения, до 35,75 процента; увеличение доли детей и молодежи, регулярно занимающихся в спортивных секциях, клубах и иных объединениях спортивной направленности, до 45 процентов в общей численности детей и молодежи; увеличение доли лиц с ограниченными возможностями здоровья и инвалидов, систематически занимающихся физической культурой и спортом, до 10 процентов в общей численности данной категории лиц; увеличение количества проведенных физкультурных и спортивных мероприятий в городе Воткинске до 140</t>
  </si>
  <si>
    <t xml:space="preserve">Увеличение доли граждан, систематически занимающихся физической культурой и спортом, в общей численности населения, до 35,75 процента;увеличение доли детей и молодежи, регулярно занимающихся в спортивных секциях, клубах и иных объединениях спортивной направленности, до 45 процентов в общей численности детей и молодежи увеличение количества проведенных физкультурных и спортивных мероприятий в городе Воткинске до 140
</t>
  </si>
  <si>
    <t>Динамика укомплектованности учреждений здравоохранения г. Воткинска медицинскими кадрами: врачами, средними медицинскими работниками</t>
  </si>
  <si>
    <t>65,0                                            95,0</t>
  </si>
  <si>
    <t>80,0               100,0</t>
  </si>
  <si>
    <t>123,08         105,27</t>
  </si>
  <si>
    <t>Увеличение ожидаемой продолжительности жизни населения</t>
  </si>
  <si>
    <t>лет</t>
  </si>
  <si>
    <t>72,8</t>
  </si>
  <si>
    <t>73</t>
  </si>
  <si>
    <t>1,0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</si>
</sst>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0.000"/>
    <numFmt numFmtId="181" formatCode="0.00000"/>
    <numFmt numFmtId="182" formatCode="0.0000"/>
    <numFmt numFmtId="183" formatCode="[$-FC19]d\ mmmm\ yyyy\ &quot;г.&quot;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b/>
      <sz val="10"/>
      <name val="Calibri"/>
      <family val="2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9"/>
      <name val="Calibri"/>
      <family val="2"/>
    </font>
    <font>
      <sz val="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>
        <color indexed="63"/>
      </bottom>
    </border>
    <border>
      <left style="medium">
        <color rgb="FF808080"/>
      </left>
      <right style="medium">
        <color rgb="FF808080"/>
      </right>
      <top/>
      <bottom style="medium">
        <color rgb="FF80808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7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justify" vertical="center" wrapText="1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6" fillId="0" borderId="0" xfId="0" applyFont="1" applyFill="1" applyAlignment="1">
      <alignment horizontal="justify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center" wrapText="1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justify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21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center"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7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vertical="top"/>
    </xf>
    <xf numFmtId="0" fontId="73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5" fillId="0" borderId="0" xfId="0" applyFont="1" applyAlignment="1">
      <alignment/>
    </xf>
    <xf numFmtId="0" fontId="23" fillId="0" borderId="0" xfId="0" applyFont="1" applyFill="1" applyAlignment="1">
      <alignment horizontal="center" wrapText="1"/>
    </xf>
    <xf numFmtId="0" fontId="25" fillId="0" borderId="0" xfId="0" applyFont="1" applyFill="1" applyAlignment="1">
      <alignment/>
    </xf>
    <xf numFmtId="0" fontId="2" fillId="0" borderId="11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17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vertical="center"/>
    </xf>
    <xf numFmtId="0" fontId="76" fillId="0" borderId="13" xfId="53" applyFont="1" applyBorder="1" applyAlignment="1">
      <alignment vertical="top" wrapText="1"/>
      <protection/>
    </xf>
    <xf numFmtId="0" fontId="76" fillId="0" borderId="10" xfId="53" applyFont="1" applyBorder="1" applyAlignment="1">
      <alignment horizontal="center" vertical="center" wrapText="1"/>
      <protection/>
    </xf>
    <xf numFmtId="0" fontId="24" fillId="0" borderId="10" xfId="53" applyFont="1" applyFill="1" applyBorder="1" applyAlignment="1">
      <alignment vertical="top" wrapText="1"/>
      <protection/>
    </xf>
    <xf numFmtId="0" fontId="76" fillId="0" borderId="14" xfId="53" applyFont="1" applyBorder="1" applyAlignment="1">
      <alignment horizontal="center" vertical="center"/>
      <protection/>
    </xf>
    <xf numFmtId="172" fontId="2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72" fontId="3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13" fillId="0" borderId="10" xfId="53" applyFont="1" applyFill="1" applyBorder="1" applyAlignment="1">
      <alignment vertical="top" wrapText="1"/>
      <protection/>
    </xf>
    <xf numFmtId="0" fontId="2" fillId="0" borderId="17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right" vertical="top"/>
    </xf>
    <xf numFmtId="3" fontId="2" fillId="33" borderId="10" xfId="0" applyNumberFormat="1" applyFont="1" applyFill="1" applyBorder="1" applyAlignment="1">
      <alignment vertical="center"/>
    </xf>
    <xf numFmtId="0" fontId="75" fillId="33" borderId="10" xfId="0" applyFont="1" applyFill="1" applyBorder="1" applyAlignment="1">
      <alignment/>
    </xf>
    <xf numFmtId="0" fontId="70" fillId="33" borderId="0" xfId="0" applyFont="1" applyFill="1" applyAlignment="1">
      <alignment/>
    </xf>
    <xf numFmtId="0" fontId="4" fillId="0" borderId="19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49" fontId="2" fillId="32" borderId="10" xfId="0" applyNumberFormat="1" applyFont="1" applyFill="1" applyBorder="1" applyAlignment="1">
      <alignment horizontal="justify" vertical="top"/>
    </xf>
    <xf numFmtId="0" fontId="2" fillId="32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center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vertical="top"/>
    </xf>
    <xf numFmtId="0" fontId="2" fillId="33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49" fontId="2" fillId="32" borderId="20" xfId="0" applyNumberFormat="1" applyFont="1" applyFill="1" applyBorder="1" applyAlignment="1">
      <alignment horizontal="justify" vertical="top"/>
    </xf>
    <xf numFmtId="0" fontId="2" fillId="0" borderId="11" xfId="0" applyFont="1" applyFill="1" applyBorder="1" applyAlignment="1">
      <alignment horizontal="justify" vertical="top" wrapText="1"/>
    </xf>
    <xf numFmtId="0" fontId="17" fillId="0" borderId="13" xfId="0" applyFont="1" applyBorder="1" applyAlignment="1">
      <alignment/>
    </xf>
    <xf numFmtId="0" fontId="75" fillId="0" borderId="10" xfId="0" applyFont="1" applyBorder="1" applyAlignment="1">
      <alignment vertical="top" wrapText="1"/>
    </xf>
    <xf numFmtId="0" fontId="75" fillId="0" borderId="10" xfId="0" applyFont="1" applyBorder="1" applyAlignment="1">
      <alignment horizontal="center" vertical="top" wrapText="1"/>
    </xf>
    <xf numFmtId="0" fontId="2" fillId="32" borderId="14" xfId="0" applyFont="1" applyFill="1" applyBorder="1" applyAlignment="1">
      <alignment horizontal="justify" vertical="top" wrapText="1"/>
    </xf>
    <xf numFmtId="0" fontId="77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0" fontId="78" fillId="0" borderId="10" xfId="0" applyFont="1" applyFill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center"/>
    </xf>
    <xf numFmtId="0" fontId="2" fillId="32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3" xfId="0" applyNumberFormat="1" applyFont="1" applyFill="1" applyBorder="1" applyAlignment="1">
      <alignment horizontal="justify" vertical="top" wrapText="1"/>
    </xf>
    <xf numFmtId="0" fontId="2" fillId="32" borderId="21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justify" vertical="top" wrapText="1"/>
    </xf>
    <xf numFmtId="49" fontId="2" fillId="0" borderId="12" xfId="0" applyNumberFormat="1" applyFont="1" applyFill="1" applyBorder="1" applyAlignment="1">
      <alignment horizontal="center" vertical="top"/>
    </xf>
    <xf numFmtId="0" fontId="75" fillId="0" borderId="13" xfId="0" applyFont="1" applyBorder="1" applyAlignment="1">
      <alignment vertical="top" wrapText="1"/>
    </xf>
    <xf numFmtId="49" fontId="2" fillId="0" borderId="22" xfId="0" applyNumberFormat="1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left" vertical="top" wrapText="1"/>
    </xf>
    <xf numFmtId="0" fontId="77" fillId="0" borderId="10" xfId="0" applyFont="1" applyBorder="1" applyAlignment="1">
      <alignment wrapText="1"/>
    </xf>
    <xf numFmtId="0" fontId="75" fillId="0" borderId="0" xfId="0" applyFont="1" applyBorder="1" applyAlignment="1">
      <alignment vertical="top" wrapText="1"/>
    </xf>
    <xf numFmtId="49" fontId="2" fillId="0" borderId="24" xfId="0" applyNumberFormat="1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75" fillId="0" borderId="0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justify" vertical="top" wrapText="1"/>
    </xf>
    <xf numFmtId="0" fontId="17" fillId="0" borderId="21" xfId="0" applyFont="1" applyBorder="1" applyAlignment="1">
      <alignment/>
    </xf>
    <xf numFmtId="0" fontId="77" fillId="0" borderId="24" xfId="0" applyFont="1" applyBorder="1" applyAlignment="1">
      <alignment horizontal="left" vertical="top" wrapText="1"/>
    </xf>
    <xf numFmtId="0" fontId="2" fillId="32" borderId="23" xfId="0" applyFont="1" applyFill="1" applyBorder="1" applyAlignment="1">
      <alignment horizontal="justify" vertical="top" wrapText="1"/>
    </xf>
    <xf numFmtId="0" fontId="75" fillId="0" borderId="10" xfId="0" applyFont="1" applyBorder="1" applyAlignment="1">
      <alignment horizontal="center" wrapText="1"/>
    </xf>
    <xf numFmtId="0" fontId="77" fillId="0" borderId="12" xfId="0" applyFont="1" applyBorder="1" applyAlignment="1">
      <alignment wrapText="1"/>
    </xf>
    <xf numFmtId="49" fontId="2" fillId="0" borderId="25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79" fillId="0" borderId="10" xfId="0" applyFont="1" applyBorder="1" applyAlignment="1">
      <alignment horizontal="justify" vertical="center"/>
    </xf>
    <xf numFmtId="0" fontId="79" fillId="0" borderId="10" xfId="0" applyFont="1" applyBorder="1" applyAlignment="1">
      <alignment/>
    </xf>
    <xf numFmtId="0" fontId="12" fillId="0" borderId="10" xfId="0" applyFont="1" applyBorder="1" applyAlignment="1">
      <alignment horizontal="justify" vertical="center"/>
    </xf>
    <xf numFmtId="0" fontId="28" fillId="0" borderId="0" xfId="0" applyFont="1" applyAlignment="1">
      <alignment/>
    </xf>
    <xf numFmtId="0" fontId="3" fillId="0" borderId="0" xfId="0" applyFont="1" applyAlignment="1">
      <alignment/>
    </xf>
    <xf numFmtId="2" fontId="28" fillId="0" borderId="0" xfId="0" applyNumberFormat="1" applyFont="1" applyAlignment="1">
      <alignment/>
    </xf>
    <xf numFmtId="0" fontId="6" fillId="0" borderId="26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21" fillId="34" borderId="0" xfId="0" applyFont="1" applyFill="1" applyAlignment="1">
      <alignment/>
    </xf>
    <xf numFmtId="180" fontId="19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72" fillId="0" borderId="0" xfId="0" applyFont="1" applyAlignment="1">
      <alignment/>
    </xf>
    <xf numFmtId="0" fontId="80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77" fillId="0" borderId="13" xfId="0" applyFont="1" applyBorder="1" applyAlignment="1">
      <alignment horizontal="left" vertical="center" wrapText="1"/>
    </xf>
    <xf numFmtId="0" fontId="77" fillId="0" borderId="27" xfId="0" applyFont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27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0" fontId="75" fillId="0" borderId="10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75" fillId="0" borderId="13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left" vertical="center" wrapText="1"/>
    </xf>
    <xf numFmtId="0" fontId="73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2" fillId="0" borderId="12" xfId="0" applyFont="1" applyFill="1" applyBorder="1" applyAlignment="1">
      <alignment horizontal="center" vertical="justify" wrapText="1"/>
    </xf>
    <xf numFmtId="0" fontId="12" fillId="0" borderId="26" xfId="0" applyFont="1" applyFill="1" applyBorder="1" applyAlignment="1">
      <alignment horizontal="center" vertical="justify" wrapText="1"/>
    </xf>
    <xf numFmtId="0" fontId="12" fillId="0" borderId="14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49" fontId="76" fillId="0" borderId="10" xfId="53" applyNumberFormat="1" applyFont="1" applyBorder="1" applyAlignment="1">
      <alignment horizontal="center" vertical="center"/>
      <protection/>
    </xf>
    <xf numFmtId="0" fontId="76" fillId="0" borderId="10" xfId="53" applyFont="1" applyBorder="1" applyAlignment="1">
      <alignment horizontal="center" vertical="center"/>
      <protection/>
    </xf>
    <xf numFmtId="0" fontId="24" fillId="0" borderId="10" xfId="53" applyFont="1" applyFill="1" applyBorder="1" applyAlignment="1">
      <alignment horizontal="left" vertical="top" wrapText="1"/>
      <protection/>
    </xf>
    <xf numFmtId="0" fontId="24" fillId="0" borderId="12" xfId="53" applyFont="1" applyFill="1" applyBorder="1" applyAlignment="1">
      <alignment horizontal="left" vertical="top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11" xfId="0" applyFont="1" applyBorder="1" applyAlignment="1">
      <alignment/>
    </xf>
    <xf numFmtId="0" fontId="12" fillId="0" borderId="2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0"/>
  <sheetViews>
    <sheetView tabSelected="1" zoomScalePageLayoutView="0" workbookViewId="0" topLeftCell="A6">
      <selection activeCell="M30" sqref="M30"/>
    </sheetView>
  </sheetViews>
  <sheetFormatPr defaultColWidth="9.140625" defaultRowHeight="15"/>
  <cols>
    <col min="1" max="5" width="3.28125" style="0" customWidth="1"/>
    <col min="6" max="6" width="26.7109375" style="0" customWidth="1"/>
    <col min="7" max="7" width="16.57421875" style="0" customWidth="1"/>
    <col min="8" max="8" width="5.421875" style="0" customWidth="1"/>
    <col min="9" max="10" width="4.00390625" style="0" customWidth="1"/>
    <col min="11" max="11" width="10.7109375" style="0" customWidth="1"/>
    <col min="12" max="12" width="6.00390625" style="0" customWidth="1"/>
    <col min="13" max="13" width="11.00390625" style="0" customWidth="1"/>
    <col min="14" max="14" width="10.421875" style="0" customWidth="1"/>
    <col min="15" max="15" width="9.57421875" style="0" customWidth="1"/>
    <col min="16" max="16" width="8.00390625" style="0" customWidth="1"/>
    <col min="17" max="17" width="8.57421875" style="0" customWidth="1"/>
  </cols>
  <sheetData>
    <row r="1" spans="1:17" ht="13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O1" s="180" t="s">
        <v>56</v>
      </c>
      <c r="P1" s="180"/>
      <c r="Q1" s="180"/>
    </row>
    <row r="2" spans="1:17" ht="57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O2" s="182" t="s">
        <v>142</v>
      </c>
      <c r="P2" s="182"/>
      <c r="Q2" s="182"/>
    </row>
    <row r="3" spans="1:17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O3" s="181" t="s">
        <v>141</v>
      </c>
      <c r="P3" s="181"/>
      <c r="Q3" s="181"/>
    </row>
    <row r="4" spans="1:17" ht="18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 s="181" t="s">
        <v>8</v>
      </c>
      <c r="P4" s="181"/>
      <c r="Q4" s="181"/>
    </row>
    <row r="5" spans="1:17" ht="13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"/>
      <c r="O5" s="3"/>
      <c r="P5" s="5"/>
      <c r="Q5" s="5"/>
    </row>
    <row r="6" spans="1:17" ht="53.25" customHeight="1">
      <c r="A6" s="194" t="s">
        <v>206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</row>
    <row r="7" spans="1:17" ht="18.75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1:17" ht="18.75">
      <c r="A8" s="63"/>
      <c r="B8" s="64"/>
      <c r="C8" s="64"/>
      <c r="D8" s="64"/>
      <c r="E8" s="64"/>
      <c r="F8" s="196" t="s">
        <v>131</v>
      </c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64"/>
    </row>
    <row r="9" spans="1:17" ht="15">
      <c r="A9" s="5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43.5" customHeight="1">
      <c r="A10" s="183" t="s">
        <v>25</v>
      </c>
      <c r="B10" s="193"/>
      <c r="C10" s="193"/>
      <c r="D10" s="193"/>
      <c r="E10" s="184"/>
      <c r="F10" s="197" t="s">
        <v>38</v>
      </c>
      <c r="G10" s="197" t="s">
        <v>39</v>
      </c>
      <c r="H10" s="197" t="s">
        <v>40</v>
      </c>
      <c r="I10" s="197"/>
      <c r="J10" s="197"/>
      <c r="K10" s="197"/>
      <c r="L10" s="197"/>
      <c r="M10" s="183" t="s">
        <v>41</v>
      </c>
      <c r="N10" s="193"/>
      <c r="O10" s="184"/>
      <c r="P10" s="183" t="s">
        <v>80</v>
      </c>
      <c r="Q10" s="184"/>
    </row>
    <row r="11" spans="1:17" ht="69" customHeight="1">
      <c r="A11" s="65" t="s">
        <v>30</v>
      </c>
      <c r="B11" s="65" t="s">
        <v>26</v>
      </c>
      <c r="C11" s="65" t="s">
        <v>27</v>
      </c>
      <c r="D11" s="65" t="s">
        <v>28</v>
      </c>
      <c r="E11" s="65" t="s">
        <v>55</v>
      </c>
      <c r="F11" s="198" t="s">
        <v>37</v>
      </c>
      <c r="G11" s="197"/>
      <c r="H11" s="65" t="s">
        <v>42</v>
      </c>
      <c r="I11" s="65" t="s">
        <v>43</v>
      </c>
      <c r="J11" s="65" t="s">
        <v>44</v>
      </c>
      <c r="K11" s="65" t="s">
        <v>45</v>
      </c>
      <c r="L11" s="65" t="s">
        <v>46</v>
      </c>
      <c r="M11" s="8" t="s">
        <v>117</v>
      </c>
      <c r="N11" s="8" t="s">
        <v>118</v>
      </c>
      <c r="O11" s="8" t="s">
        <v>65</v>
      </c>
      <c r="P11" s="8" t="s">
        <v>119</v>
      </c>
      <c r="Q11" s="8" t="s">
        <v>120</v>
      </c>
    </row>
    <row r="12" spans="1:17" ht="30" customHeight="1">
      <c r="A12" s="201" t="s">
        <v>29</v>
      </c>
      <c r="B12" s="185"/>
      <c r="C12" s="185"/>
      <c r="D12" s="185"/>
      <c r="E12" s="187"/>
      <c r="F12" s="199" t="s">
        <v>114</v>
      </c>
      <c r="G12" s="66" t="s">
        <v>47</v>
      </c>
      <c r="H12" s="49"/>
      <c r="I12" s="49"/>
      <c r="J12" s="49"/>
      <c r="K12" s="49"/>
      <c r="L12" s="49"/>
      <c r="M12" s="89">
        <f>M13</f>
        <v>74170.4</v>
      </c>
      <c r="N12" s="89">
        <f>N13</f>
        <v>93040.59999999999</v>
      </c>
      <c r="O12" s="89">
        <f>O13</f>
        <v>91339.4</v>
      </c>
      <c r="P12" s="90">
        <f>O12/M12*100</f>
        <v>123.14804827801926</v>
      </c>
      <c r="Q12" s="90">
        <f>O12/N12*100</f>
        <v>98.17155091433203</v>
      </c>
    </row>
    <row r="13" spans="1:17" ht="76.5">
      <c r="A13" s="202"/>
      <c r="B13" s="186"/>
      <c r="C13" s="186"/>
      <c r="D13" s="186"/>
      <c r="E13" s="188"/>
      <c r="F13" s="200"/>
      <c r="G13" s="69" t="s">
        <v>89</v>
      </c>
      <c r="H13" s="65"/>
      <c r="I13" s="65"/>
      <c r="J13" s="65"/>
      <c r="K13" s="65"/>
      <c r="L13" s="65"/>
      <c r="M13" s="88">
        <f>M15</f>
        <v>74170.4</v>
      </c>
      <c r="N13" s="88">
        <f>N15</f>
        <v>93040.59999999999</v>
      </c>
      <c r="O13" s="88">
        <f>O15</f>
        <v>91339.4</v>
      </c>
      <c r="P13" s="90">
        <f>O13/M13*100</f>
        <v>123.14804827801926</v>
      </c>
      <c r="Q13" s="90">
        <f>O13/N13*100</f>
        <v>98.17155091433203</v>
      </c>
    </row>
    <row r="14" spans="1:17" ht="15" customHeight="1">
      <c r="A14" s="203" t="s">
        <v>29</v>
      </c>
      <c r="B14" s="203" t="s">
        <v>23</v>
      </c>
      <c r="C14" s="179"/>
      <c r="D14" s="179"/>
      <c r="E14" s="179"/>
      <c r="F14" s="214" t="s">
        <v>197</v>
      </c>
      <c r="G14" s="66" t="s">
        <v>47</v>
      </c>
      <c r="H14" s="51"/>
      <c r="I14" s="51"/>
      <c r="J14" s="51"/>
      <c r="K14" s="67"/>
      <c r="L14" s="67"/>
      <c r="M14" s="68">
        <f>M15</f>
        <v>74170.4</v>
      </c>
      <c r="N14" s="68">
        <f>N15</f>
        <v>93040.59999999999</v>
      </c>
      <c r="O14" s="68">
        <f>O15</f>
        <v>91339.4</v>
      </c>
      <c r="P14" s="68">
        <f>O14/M14*100</f>
        <v>123.14804827801926</v>
      </c>
      <c r="Q14" s="68">
        <f>O14/N14*100</f>
        <v>98.17155091433203</v>
      </c>
    </row>
    <row r="15" spans="1:17" ht="82.5" customHeight="1">
      <c r="A15" s="203"/>
      <c r="B15" s="203"/>
      <c r="C15" s="179"/>
      <c r="D15" s="179"/>
      <c r="E15" s="179"/>
      <c r="F15" s="215"/>
      <c r="G15" s="69" t="s">
        <v>89</v>
      </c>
      <c r="H15" s="51" t="s">
        <v>82</v>
      </c>
      <c r="I15" s="51"/>
      <c r="J15" s="51"/>
      <c r="K15" s="67"/>
      <c r="L15" s="67"/>
      <c r="M15" s="70">
        <f>SUM(M16:M28)</f>
        <v>74170.4</v>
      </c>
      <c r="N15" s="70">
        <f>SUM(N16:N28)</f>
        <v>93040.59999999999</v>
      </c>
      <c r="O15" s="70">
        <f>SUM(O16:O28)</f>
        <v>91339.4</v>
      </c>
      <c r="P15" s="68">
        <f aca="true" t="shared" si="0" ref="P15:P21">O15/M15*100</f>
        <v>123.14804827801926</v>
      </c>
      <c r="Q15" s="68">
        <f aca="true" t="shared" si="1" ref="Q15:Q25">O15/N15*100</f>
        <v>98.17155091433203</v>
      </c>
    </row>
    <row r="16" spans="1:17" ht="30" customHeight="1">
      <c r="A16" s="179" t="s">
        <v>29</v>
      </c>
      <c r="B16" s="179" t="s">
        <v>23</v>
      </c>
      <c r="C16" s="179" t="s">
        <v>36</v>
      </c>
      <c r="D16" s="179"/>
      <c r="E16" s="179"/>
      <c r="F16" s="191" t="s">
        <v>83</v>
      </c>
      <c r="G16" s="189" t="s">
        <v>89</v>
      </c>
      <c r="H16" s="67">
        <v>938</v>
      </c>
      <c r="I16" s="51" t="s">
        <v>84</v>
      </c>
      <c r="J16" s="51" t="s">
        <v>36</v>
      </c>
      <c r="K16" s="51" t="s">
        <v>85</v>
      </c>
      <c r="L16" s="71" t="s">
        <v>86</v>
      </c>
      <c r="M16" s="107">
        <v>300</v>
      </c>
      <c r="N16" s="107">
        <v>289.9</v>
      </c>
      <c r="O16" s="107">
        <v>289.9</v>
      </c>
      <c r="P16" s="70">
        <f t="shared" si="0"/>
        <v>96.63333333333333</v>
      </c>
      <c r="Q16" s="70">
        <f t="shared" si="1"/>
        <v>100</v>
      </c>
    </row>
    <row r="17" spans="1:17" ht="50.25" customHeight="1">
      <c r="A17" s="179"/>
      <c r="B17" s="179"/>
      <c r="C17" s="179"/>
      <c r="D17" s="179"/>
      <c r="E17" s="179"/>
      <c r="F17" s="192"/>
      <c r="G17" s="190"/>
      <c r="H17" s="67">
        <v>938</v>
      </c>
      <c r="I17" s="51" t="s">
        <v>84</v>
      </c>
      <c r="J17" s="51" t="s">
        <v>36</v>
      </c>
      <c r="K17" s="51" t="s">
        <v>85</v>
      </c>
      <c r="L17" s="71" t="s">
        <v>87</v>
      </c>
      <c r="M17" s="107">
        <v>500</v>
      </c>
      <c r="N17" s="107">
        <v>499.8</v>
      </c>
      <c r="O17" s="107">
        <v>499.8</v>
      </c>
      <c r="P17" s="70">
        <f t="shared" si="0"/>
        <v>99.96000000000001</v>
      </c>
      <c r="Q17" s="70">
        <f t="shared" si="1"/>
        <v>100</v>
      </c>
    </row>
    <row r="18" spans="1:17" ht="63.75" customHeight="1">
      <c r="A18" s="106" t="s">
        <v>29</v>
      </c>
      <c r="B18" s="106" t="s">
        <v>23</v>
      </c>
      <c r="C18" s="106" t="s">
        <v>125</v>
      </c>
      <c r="D18" s="106"/>
      <c r="E18" s="106"/>
      <c r="F18" s="72" t="s">
        <v>88</v>
      </c>
      <c r="G18" s="104" t="s">
        <v>89</v>
      </c>
      <c r="H18" s="51">
        <v>938</v>
      </c>
      <c r="I18" s="51" t="s">
        <v>84</v>
      </c>
      <c r="J18" s="51" t="s">
        <v>36</v>
      </c>
      <c r="K18" s="51" t="s">
        <v>90</v>
      </c>
      <c r="L18" s="71" t="s">
        <v>91</v>
      </c>
      <c r="M18" s="107">
        <v>170</v>
      </c>
      <c r="N18" s="107">
        <v>170</v>
      </c>
      <c r="O18" s="107">
        <v>170</v>
      </c>
      <c r="P18" s="70">
        <f>O18/M18*100</f>
        <v>100</v>
      </c>
      <c r="Q18" s="70">
        <f t="shared" si="1"/>
        <v>100</v>
      </c>
    </row>
    <row r="19" spans="1:17" ht="30.75" customHeight="1">
      <c r="A19" s="179" t="s">
        <v>29</v>
      </c>
      <c r="B19" s="179" t="s">
        <v>23</v>
      </c>
      <c r="C19" s="179" t="s">
        <v>126</v>
      </c>
      <c r="D19" s="179"/>
      <c r="E19" s="179"/>
      <c r="F19" s="211" t="s">
        <v>92</v>
      </c>
      <c r="G19" s="213" t="s">
        <v>81</v>
      </c>
      <c r="H19" s="51" t="s">
        <v>82</v>
      </c>
      <c r="I19" s="51" t="s">
        <v>84</v>
      </c>
      <c r="J19" s="51" t="s">
        <v>36</v>
      </c>
      <c r="K19" s="51" t="s">
        <v>132</v>
      </c>
      <c r="L19" s="71" t="s">
        <v>87</v>
      </c>
      <c r="M19" s="107">
        <v>6102</v>
      </c>
      <c r="N19" s="107">
        <v>6102</v>
      </c>
      <c r="O19" s="107">
        <v>5929.5</v>
      </c>
      <c r="P19" s="70">
        <f>O19/M19*100</f>
        <v>97.17305801376598</v>
      </c>
      <c r="Q19" s="70">
        <f t="shared" si="1"/>
        <v>97.17305801376598</v>
      </c>
    </row>
    <row r="20" spans="1:17" ht="24.75" customHeight="1">
      <c r="A20" s="179"/>
      <c r="B20" s="179"/>
      <c r="C20" s="179"/>
      <c r="D20" s="179"/>
      <c r="E20" s="179"/>
      <c r="F20" s="212"/>
      <c r="G20" s="190"/>
      <c r="H20" s="67">
        <v>938</v>
      </c>
      <c r="I20" s="51" t="s">
        <v>84</v>
      </c>
      <c r="J20" s="51" t="s">
        <v>36</v>
      </c>
      <c r="K20" s="105" t="s">
        <v>133</v>
      </c>
      <c r="L20" s="71" t="s">
        <v>87</v>
      </c>
      <c r="M20" s="73">
        <v>0</v>
      </c>
      <c r="N20" s="73">
        <v>3000</v>
      </c>
      <c r="O20" s="73">
        <v>3000</v>
      </c>
      <c r="P20" s="70">
        <v>0</v>
      </c>
      <c r="Q20" s="70">
        <f t="shared" si="1"/>
        <v>100</v>
      </c>
    </row>
    <row r="21" spans="1:17" ht="52.5" customHeight="1">
      <c r="A21" s="100" t="s">
        <v>29</v>
      </c>
      <c r="B21" s="100" t="s">
        <v>23</v>
      </c>
      <c r="C21" s="100" t="s">
        <v>127</v>
      </c>
      <c r="D21" s="100"/>
      <c r="E21" s="100"/>
      <c r="F21" s="101" t="s">
        <v>93</v>
      </c>
      <c r="G21" s="102" t="s">
        <v>89</v>
      </c>
      <c r="H21" s="100">
        <v>938</v>
      </c>
      <c r="I21" s="100" t="s">
        <v>84</v>
      </c>
      <c r="J21" s="100" t="s">
        <v>36</v>
      </c>
      <c r="K21" s="100" t="s">
        <v>94</v>
      </c>
      <c r="L21" s="71" t="s">
        <v>87</v>
      </c>
      <c r="M21" s="107">
        <v>2000</v>
      </c>
      <c r="N21" s="107">
        <v>2000</v>
      </c>
      <c r="O21" s="107">
        <v>1949.2</v>
      </c>
      <c r="P21" s="70">
        <f t="shared" si="0"/>
        <v>97.46000000000001</v>
      </c>
      <c r="Q21" s="70">
        <f t="shared" si="1"/>
        <v>97.46000000000001</v>
      </c>
    </row>
    <row r="22" spans="1:17" ht="27" customHeight="1">
      <c r="A22" s="207" t="s">
        <v>29</v>
      </c>
      <c r="B22" s="207" t="s">
        <v>23</v>
      </c>
      <c r="C22" s="207" t="s">
        <v>128</v>
      </c>
      <c r="D22" s="207"/>
      <c r="E22" s="207"/>
      <c r="F22" s="210" t="s">
        <v>95</v>
      </c>
      <c r="G22" s="204" t="s">
        <v>89</v>
      </c>
      <c r="H22" s="100" t="s">
        <v>82</v>
      </c>
      <c r="I22" s="100" t="s">
        <v>84</v>
      </c>
      <c r="J22" s="100" t="s">
        <v>36</v>
      </c>
      <c r="K22" s="100" t="s">
        <v>135</v>
      </c>
      <c r="L22" s="71" t="s">
        <v>123</v>
      </c>
      <c r="M22" s="107">
        <v>0</v>
      </c>
      <c r="N22" s="107">
        <v>1500</v>
      </c>
      <c r="O22" s="107">
        <v>1363.6</v>
      </c>
      <c r="P22" s="70">
        <v>0</v>
      </c>
      <c r="Q22" s="70">
        <f t="shared" si="1"/>
        <v>90.90666666666665</v>
      </c>
    </row>
    <row r="23" spans="1:17" ht="27" customHeight="1">
      <c r="A23" s="208"/>
      <c r="B23" s="208"/>
      <c r="C23" s="208"/>
      <c r="D23" s="208"/>
      <c r="E23" s="208"/>
      <c r="F23" s="210"/>
      <c r="G23" s="205"/>
      <c r="H23" s="100" t="s">
        <v>82</v>
      </c>
      <c r="I23" s="100" t="s">
        <v>84</v>
      </c>
      <c r="J23" s="100" t="s">
        <v>36</v>
      </c>
      <c r="K23" s="100" t="s">
        <v>136</v>
      </c>
      <c r="L23" s="71" t="s">
        <v>123</v>
      </c>
      <c r="M23" s="107">
        <v>0</v>
      </c>
      <c r="N23" s="107">
        <v>0.2</v>
      </c>
      <c r="O23" s="107">
        <v>0.2</v>
      </c>
      <c r="P23" s="70">
        <v>0</v>
      </c>
      <c r="Q23" s="70">
        <f t="shared" si="1"/>
        <v>100</v>
      </c>
    </row>
    <row r="24" spans="1:17" ht="27" customHeight="1">
      <c r="A24" s="208"/>
      <c r="B24" s="208"/>
      <c r="C24" s="208"/>
      <c r="D24" s="208"/>
      <c r="E24" s="208"/>
      <c r="F24" s="210"/>
      <c r="G24" s="205"/>
      <c r="H24" s="100" t="s">
        <v>82</v>
      </c>
      <c r="I24" s="100" t="s">
        <v>84</v>
      </c>
      <c r="J24" s="100" t="s">
        <v>36</v>
      </c>
      <c r="K24" s="100" t="s">
        <v>134</v>
      </c>
      <c r="L24" s="71" t="s">
        <v>87</v>
      </c>
      <c r="M24" s="107">
        <v>0</v>
      </c>
      <c r="N24" s="107">
        <v>100</v>
      </c>
      <c r="O24" s="107">
        <v>100</v>
      </c>
      <c r="P24" s="70">
        <v>0</v>
      </c>
      <c r="Q24" s="70">
        <f t="shared" si="1"/>
        <v>100</v>
      </c>
    </row>
    <row r="25" spans="1:17" ht="25.5" customHeight="1">
      <c r="A25" s="209"/>
      <c r="B25" s="209"/>
      <c r="C25" s="209"/>
      <c r="D25" s="209"/>
      <c r="E25" s="209"/>
      <c r="F25" s="210"/>
      <c r="G25" s="206"/>
      <c r="H25" s="51" t="s">
        <v>82</v>
      </c>
      <c r="I25" s="51" t="s">
        <v>84</v>
      </c>
      <c r="J25" s="51" t="s">
        <v>36</v>
      </c>
      <c r="K25" s="71" t="s">
        <v>137</v>
      </c>
      <c r="L25" s="71" t="s">
        <v>87</v>
      </c>
      <c r="M25" s="107">
        <v>0</v>
      </c>
      <c r="N25" s="107">
        <v>262.9</v>
      </c>
      <c r="O25" s="107">
        <v>262.9</v>
      </c>
      <c r="P25" s="70">
        <v>0</v>
      </c>
      <c r="Q25" s="70">
        <f t="shared" si="1"/>
        <v>100</v>
      </c>
    </row>
    <row r="26" spans="1:17" ht="80.25" customHeight="1">
      <c r="A26" s="51" t="s">
        <v>29</v>
      </c>
      <c r="B26" s="51" t="s">
        <v>23</v>
      </c>
      <c r="C26" s="51" t="s">
        <v>96</v>
      </c>
      <c r="D26" s="51"/>
      <c r="E26" s="51"/>
      <c r="F26" s="103" t="s">
        <v>98</v>
      </c>
      <c r="G26" s="52" t="s">
        <v>89</v>
      </c>
      <c r="H26" s="67">
        <v>938</v>
      </c>
      <c r="I26" s="51" t="s">
        <v>84</v>
      </c>
      <c r="J26" s="51" t="s">
        <v>36</v>
      </c>
      <c r="K26" s="51" t="s">
        <v>97</v>
      </c>
      <c r="L26" s="71" t="s">
        <v>91</v>
      </c>
      <c r="M26" s="73">
        <v>62628.4</v>
      </c>
      <c r="N26" s="73">
        <v>62878.4</v>
      </c>
      <c r="O26" s="73">
        <v>61536.9</v>
      </c>
      <c r="P26" s="70">
        <f>O26/M26*100</f>
        <v>98.25718044848662</v>
      </c>
      <c r="Q26" s="70">
        <f>O26/N26*100</f>
        <v>97.86651695971908</v>
      </c>
    </row>
    <row r="27" spans="1:17" ht="78.75" customHeight="1">
      <c r="A27" s="51" t="s">
        <v>29</v>
      </c>
      <c r="B27" s="51" t="s">
        <v>23</v>
      </c>
      <c r="C27" s="51" t="s">
        <v>124</v>
      </c>
      <c r="D27" s="51"/>
      <c r="E27" s="51"/>
      <c r="F27" s="103" t="s">
        <v>138</v>
      </c>
      <c r="G27" s="52" t="s">
        <v>89</v>
      </c>
      <c r="H27" s="67">
        <v>938</v>
      </c>
      <c r="I27" s="51" t="s">
        <v>84</v>
      </c>
      <c r="J27" s="51" t="s">
        <v>36</v>
      </c>
      <c r="K27" s="105" t="s">
        <v>139</v>
      </c>
      <c r="L27" s="71" t="s">
        <v>87</v>
      </c>
      <c r="M27" s="73">
        <v>2470</v>
      </c>
      <c r="N27" s="73">
        <f>2952+13285.4</f>
        <v>16237.4</v>
      </c>
      <c r="O27" s="73">
        <f>13285.4+2952</f>
        <v>16237.4</v>
      </c>
      <c r="P27" s="70">
        <f>O27/M27*100</f>
        <v>657.3846153846154</v>
      </c>
      <c r="Q27" s="70">
        <f>O27/N27*100</f>
        <v>100</v>
      </c>
    </row>
    <row r="28" spans="1:17" ht="84.75" customHeight="1">
      <c r="A28" s="51" t="s">
        <v>29</v>
      </c>
      <c r="B28" s="51" t="s">
        <v>23</v>
      </c>
      <c r="C28" s="51" t="s">
        <v>130</v>
      </c>
      <c r="D28" s="51"/>
      <c r="E28" s="51"/>
      <c r="F28" s="103" t="s">
        <v>208</v>
      </c>
      <c r="G28" s="52" t="s">
        <v>89</v>
      </c>
      <c r="H28" s="67">
        <v>938</v>
      </c>
      <c r="I28" s="51" t="s">
        <v>84</v>
      </c>
      <c r="J28" s="51" t="s">
        <v>36</v>
      </c>
      <c r="K28" s="51" t="s">
        <v>129</v>
      </c>
      <c r="L28" s="71" t="s">
        <v>87</v>
      </c>
      <c r="M28" s="73">
        <v>0</v>
      </c>
      <c r="N28" s="73">
        <v>0</v>
      </c>
      <c r="O28" s="73">
        <v>0</v>
      </c>
      <c r="P28" s="70">
        <v>0</v>
      </c>
      <c r="Q28" s="70">
        <v>0</v>
      </c>
    </row>
    <row r="29" spans="1:17" ht="15.75">
      <c r="A29" s="211">
        <v>3</v>
      </c>
      <c r="B29" s="211">
        <v>3</v>
      </c>
      <c r="C29" s="216"/>
      <c r="D29" s="216"/>
      <c r="E29" s="216"/>
      <c r="F29" s="218" t="s">
        <v>211</v>
      </c>
      <c r="G29" s="69" t="s">
        <v>47</v>
      </c>
      <c r="H29" s="130"/>
      <c r="I29" s="130"/>
      <c r="J29" s="130"/>
      <c r="K29" s="130"/>
      <c r="L29" s="130"/>
      <c r="M29" s="88">
        <v>0</v>
      </c>
      <c r="N29" s="88">
        <f>N30</f>
        <v>0</v>
      </c>
      <c r="O29" s="88">
        <f>O30</f>
        <v>0</v>
      </c>
      <c r="P29" s="88">
        <f>P30</f>
        <v>0</v>
      </c>
      <c r="Q29" s="88">
        <f>Q30</f>
        <v>0</v>
      </c>
    </row>
    <row r="30" spans="1:17" ht="89.25">
      <c r="A30" s="212"/>
      <c r="B30" s="212"/>
      <c r="C30" s="217"/>
      <c r="D30" s="217"/>
      <c r="E30" s="217"/>
      <c r="F30" s="219"/>
      <c r="G30" s="69" t="s">
        <v>210</v>
      </c>
      <c r="H30" s="130"/>
      <c r="I30" s="130"/>
      <c r="J30" s="130"/>
      <c r="K30" s="130"/>
      <c r="L30" s="130"/>
      <c r="M30" s="88">
        <v>0</v>
      </c>
      <c r="N30" s="88">
        <f>N32</f>
        <v>0</v>
      </c>
      <c r="O30" s="88">
        <f>O32</f>
        <v>0</v>
      </c>
      <c r="P30" s="88">
        <f>P32</f>
        <v>0</v>
      </c>
      <c r="Q30" s="88">
        <f>Q32</f>
        <v>0</v>
      </c>
    </row>
  </sheetData>
  <sheetProtection/>
  <mergeCells count="51">
    <mergeCell ref="A29:A30"/>
    <mergeCell ref="B29:B30"/>
    <mergeCell ref="C29:C30"/>
    <mergeCell ref="D29:D30"/>
    <mergeCell ref="E29:E30"/>
    <mergeCell ref="F29:F30"/>
    <mergeCell ref="C19:C20"/>
    <mergeCell ref="D19:D20"/>
    <mergeCell ref="E19:E20"/>
    <mergeCell ref="F19:F20"/>
    <mergeCell ref="G19:G20"/>
    <mergeCell ref="F14:F15"/>
    <mergeCell ref="D14:D15"/>
    <mergeCell ref="E14:E15"/>
    <mergeCell ref="G22:G25"/>
    <mergeCell ref="A22:A25"/>
    <mergeCell ref="B22:B25"/>
    <mergeCell ref="C22:C25"/>
    <mergeCell ref="D22:D25"/>
    <mergeCell ref="E22:E25"/>
    <mergeCell ref="F22:F25"/>
    <mergeCell ref="A19:A20"/>
    <mergeCell ref="B19:B20"/>
    <mergeCell ref="F12:F13"/>
    <mergeCell ref="A12:A13"/>
    <mergeCell ref="H10:L10"/>
    <mergeCell ref="B12:B13"/>
    <mergeCell ref="C12:C13"/>
    <mergeCell ref="A14:A15"/>
    <mergeCell ref="B14:B15"/>
    <mergeCell ref="C14:C15"/>
    <mergeCell ref="E12:E13"/>
    <mergeCell ref="G16:G17"/>
    <mergeCell ref="F16:F17"/>
    <mergeCell ref="E16:E17"/>
    <mergeCell ref="M10:O10"/>
    <mergeCell ref="A6:Q6"/>
    <mergeCell ref="F8:P8"/>
    <mergeCell ref="A10:E10"/>
    <mergeCell ref="F10:F11"/>
    <mergeCell ref="G10:G11"/>
    <mergeCell ref="A16:A17"/>
    <mergeCell ref="B16:B17"/>
    <mergeCell ref="C16:C17"/>
    <mergeCell ref="D16:D17"/>
    <mergeCell ref="O1:Q1"/>
    <mergeCell ref="O4:Q4"/>
    <mergeCell ref="O2:Q2"/>
    <mergeCell ref="O3:Q3"/>
    <mergeCell ref="P10:Q10"/>
    <mergeCell ref="D12:D13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7"/>
  <sheetViews>
    <sheetView zoomScalePageLayoutView="0" workbookViewId="0" topLeftCell="A19">
      <selection activeCell="C29" sqref="C29:C37"/>
    </sheetView>
  </sheetViews>
  <sheetFormatPr defaultColWidth="9.140625" defaultRowHeight="15"/>
  <cols>
    <col min="1" max="1" width="6.00390625" style="0" customWidth="1"/>
    <col min="2" max="2" width="6.57421875" style="0" customWidth="1"/>
    <col min="3" max="3" width="22.00390625" style="0" customWidth="1"/>
    <col min="4" max="4" width="51.57421875" style="0" customWidth="1"/>
    <col min="5" max="5" width="17.57421875" style="0" customWidth="1"/>
    <col min="6" max="6" width="17.421875" style="0" customWidth="1"/>
    <col min="7" max="7" width="16.140625" style="0" customWidth="1"/>
  </cols>
  <sheetData>
    <row r="1" spans="1:7" ht="3.75" customHeight="1">
      <c r="A1" s="10"/>
      <c r="B1" s="10"/>
      <c r="C1" s="10"/>
      <c r="D1" s="10"/>
      <c r="E1" s="10"/>
      <c r="F1" s="10"/>
      <c r="G1" s="10"/>
    </row>
    <row r="4" spans="1:7" ht="18.75">
      <c r="A4" s="220" t="s">
        <v>212</v>
      </c>
      <c r="B4" s="221"/>
      <c r="C4" s="221"/>
      <c r="D4" s="221"/>
      <c r="E4" s="221"/>
      <c r="F4" s="221"/>
      <c r="G4" s="221"/>
    </row>
    <row r="5" spans="1:7" ht="18.75">
      <c r="A5" s="74"/>
      <c r="B5" s="75"/>
      <c r="C5" s="75"/>
      <c r="D5" s="75"/>
      <c r="E5" s="75"/>
      <c r="F5" s="75"/>
      <c r="G5" s="75"/>
    </row>
    <row r="6" spans="1:7" ht="18.75">
      <c r="A6" s="74"/>
      <c r="B6" s="75"/>
      <c r="C6" s="222" t="s">
        <v>140</v>
      </c>
      <c r="D6" s="222"/>
      <c r="E6" s="222"/>
      <c r="F6" s="222"/>
      <c r="G6" s="75"/>
    </row>
    <row r="7" spans="1:7" ht="21.75" customHeight="1">
      <c r="A7" s="76"/>
      <c r="B7" s="76"/>
      <c r="C7" s="76"/>
      <c r="D7" s="76"/>
      <c r="E7" s="76"/>
      <c r="F7" s="76"/>
      <c r="G7" s="76"/>
    </row>
    <row r="8" spans="1:7" ht="18.75" customHeight="1">
      <c r="A8" s="231" t="s">
        <v>25</v>
      </c>
      <c r="B8" s="232"/>
      <c r="C8" s="231" t="s">
        <v>48</v>
      </c>
      <c r="D8" s="231" t="s">
        <v>49</v>
      </c>
      <c r="E8" s="223" t="s">
        <v>99</v>
      </c>
      <c r="F8" s="224"/>
      <c r="G8" s="225" t="s">
        <v>75</v>
      </c>
    </row>
    <row r="9" spans="1:7" ht="22.5" customHeight="1">
      <c r="A9" s="231"/>
      <c r="B9" s="232"/>
      <c r="C9" s="232" t="s">
        <v>37</v>
      </c>
      <c r="D9" s="232"/>
      <c r="E9" s="231" t="s">
        <v>74</v>
      </c>
      <c r="F9" s="231" t="s">
        <v>100</v>
      </c>
      <c r="G9" s="226"/>
    </row>
    <row r="10" spans="1:7" ht="41.25" customHeight="1">
      <c r="A10" s="91" t="s">
        <v>30</v>
      </c>
      <c r="B10" s="91" t="s">
        <v>26</v>
      </c>
      <c r="C10" s="232"/>
      <c r="D10" s="232"/>
      <c r="E10" s="231"/>
      <c r="F10" s="232"/>
      <c r="G10" s="227"/>
    </row>
    <row r="11" spans="1:7" ht="15">
      <c r="A11" s="228" t="s">
        <v>29</v>
      </c>
      <c r="B11" s="228"/>
      <c r="C11" s="230" t="s">
        <v>115</v>
      </c>
      <c r="D11" s="92" t="s">
        <v>47</v>
      </c>
      <c r="E11" s="93">
        <f>E12+E18+E19+E17</f>
        <v>93040.59999999999</v>
      </c>
      <c r="F11" s="93">
        <f>F12+F18+F19+F17</f>
        <v>91339.4</v>
      </c>
      <c r="G11" s="93">
        <f>F11/E11*100</f>
        <v>98.17155091433203</v>
      </c>
    </row>
    <row r="12" spans="1:7" ht="15">
      <c r="A12" s="228"/>
      <c r="B12" s="228"/>
      <c r="C12" s="230"/>
      <c r="D12" s="94" t="s">
        <v>102</v>
      </c>
      <c r="E12" s="95">
        <f>E14+E15</f>
        <v>93040.59999999999</v>
      </c>
      <c r="F12" s="95">
        <f>F14+F15</f>
        <v>91339.4</v>
      </c>
      <c r="G12" s="95">
        <f>F12/E12*100</f>
        <v>98.17155091433203</v>
      </c>
    </row>
    <row r="13" spans="1:7" ht="15">
      <c r="A13" s="228"/>
      <c r="B13" s="228"/>
      <c r="C13" s="230"/>
      <c r="D13" s="96" t="s">
        <v>50</v>
      </c>
      <c r="E13" s="95"/>
      <c r="F13" s="95"/>
      <c r="G13" s="95"/>
    </row>
    <row r="14" spans="1:7" ht="15">
      <c r="A14" s="228"/>
      <c r="B14" s="228"/>
      <c r="C14" s="230"/>
      <c r="D14" s="97" t="s">
        <v>103</v>
      </c>
      <c r="E14" s="83">
        <f aca="true" t="shared" si="0" ref="E14:G18">E23</f>
        <v>91540.59999999999</v>
      </c>
      <c r="F14" s="83">
        <f t="shared" si="0"/>
        <v>89975.79999999999</v>
      </c>
      <c r="G14" s="83">
        <f t="shared" si="0"/>
        <v>98.29059455585826</v>
      </c>
    </row>
    <row r="15" spans="1:7" ht="15">
      <c r="A15" s="228"/>
      <c r="B15" s="228"/>
      <c r="C15" s="230"/>
      <c r="D15" s="96" t="s">
        <v>51</v>
      </c>
      <c r="E15" s="95">
        <f t="shared" si="0"/>
        <v>1500</v>
      </c>
      <c r="F15" s="95">
        <f t="shared" si="0"/>
        <v>1363.6</v>
      </c>
      <c r="G15" s="95">
        <f t="shared" si="0"/>
        <v>0</v>
      </c>
    </row>
    <row r="16" spans="1:7" ht="15">
      <c r="A16" s="228"/>
      <c r="B16" s="228"/>
      <c r="C16" s="230"/>
      <c r="D16" s="96" t="s">
        <v>52</v>
      </c>
      <c r="E16" s="95">
        <f t="shared" si="0"/>
        <v>0</v>
      </c>
      <c r="F16" s="95">
        <f t="shared" si="0"/>
        <v>0</v>
      </c>
      <c r="G16" s="95">
        <f t="shared" si="0"/>
        <v>0</v>
      </c>
    </row>
    <row r="17" spans="1:7" ht="25.5">
      <c r="A17" s="228"/>
      <c r="B17" s="228"/>
      <c r="C17" s="230"/>
      <c r="D17" s="98" t="s">
        <v>104</v>
      </c>
      <c r="E17" s="83">
        <f t="shared" si="0"/>
        <v>0</v>
      </c>
      <c r="F17" s="83">
        <f t="shared" si="0"/>
        <v>0</v>
      </c>
      <c r="G17" s="83">
        <f t="shared" si="0"/>
        <v>0</v>
      </c>
    </row>
    <row r="18" spans="1:7" ht="25.5">
      <c r="A18" s="228"/>
      <c r="B18" s="228"/>
      <c r="C18" s="230"/>
      <c r="D18" s="94" t="s">
        <v>53</v>
      </c>
      <c r="E18" s="83">
        <f t="shared" si="0"/>
        <v>0</v>
      </c>
      <c r="F18" s="83">
        <f t="shared" si="0"/>
        <v>0</v>
      </c>
      <c r="G18" s="83">
        <f t="shared" si="0"/>
        <v>0</v>
      </c>
    </row>
    <row r="19" spans="1:7" ht="15">
      <c r="A19" s="229"/>
      <c r="B19" s="229"/>
      <c r="C19" s="230"/>
      <c r="D19" s="99" t="s">
        <v>54</v>
      </c>
      <c r="E19" s="95">
        <v>0</v>
      </c>
      <c r="F19" s="95">
        <v>0</v>
      </c>
      <c r="G19" s="95">
        <v>0</v>
      </c>
    </row>
    <row r="20" spans="1:7" ht="18.75" customHeight="1">
      <c r="A20" s="228" t="s">
        <v>29</v>
      </c>
      <c r="B20" s="228" t="s">
        <v>23</v>
      </c>
      <c r="C20" s="230" t="s">
        <v>101</v>
      </c>
      <c r="D20" s="92" t="s">
        <v>47</v>
      </c>
      <c r="E20" s="93">
        <f>E21</f>
        <v>93040.59999999999</v>
      </c>
      <c r="F20" s="93">
        <f>F21</f>
        <v>91339.4</v>
      </c>
      <c r="G20" s="93">
        <f>F20/E20*100</f>
        <v>98.17155091433203</v>
      </c>
    </row>
    <row r="21" spans="1:7" ht="17.25" customHeight="1">
      <c r="A21" s="228"/>
      <c r="B21" s="228"/>
      <c r="C21" s="230"/>
      <c r="D21" s="94" t="s">
        <v>102</v>
      </c>
      <c r="E21" s="95">
        <f>SUM(E23:E26)</f>
        <v>93040.59999999999</v>
      </c>
      <c r="F21" s="95">
        <f>SUM(F23:F26)</f>
        <v>91339.4</v>
      </c>
      <c r="G21" s="95">
        <f>F21/E21*100</f>
        <v>98.17155091433203</v>
      </c>
    </row>
    <row r="22" spans="1:7" ht="16.5" customHeight="1">
      <c r="A22" s="228"/>
      <c r="B22" s="228"/>
      <c r="C22" s="230"/>
      <c r="D22" s="96" t="s">
        <v>50</v>
      </c>
      <c r="E22" s="95"/>
      <c r="F22" s="95"/>
      <c r="G22" s="95"/>
    </row>
    <row r="23" spans="1:7" ht="17.25" customHeight="1">
      <c r="A23" s="228"/>
      <c r="B23" s="228"/>
      <c r="C23" s="230"/>
      <c r="D23" s="97" t="s">
        <v>103</v>
      </c>
      <c r="E23" s="83">
        <f>'ф 1'!N12-E24</f>
        <v>91540.59999999999</v>
      </c>
      <c r="F23" s="83">
        <f>'ф 1'!O12-F24</f>
        <v>89975.79999999999</v>
      </c>
      <c r="G23" s="95">
        <f>F23/E23*100</f>
        <v>98.29059455585826</v>
      </c>
    </row>
    <row r="24" spans="1:7" ht="16.5" customHeight="1">
      <c r="A24" s="228"/>
      <c r="B24" s="228"/>
      <c r="C24" s="230"/>
      <c r="D24" s="96" t="s">
        <v>51</v>
      </c>
      <c r="E24" s="95">
        <f>'ф 1'!N22</f>
        <v>1500</v>
      </c>
      <c r="F24" s="95">
        <f>'ф 1'!O22</f>
        <v>1363.6</v>
      </c>
      <c r="G24" s="95"/>
    </row>
    <row r="25" spans="1:7" ht="16.5" customHeight="1">
      <c r="A25" s="228"/>
      <c r="B25" s="228"/>
      <c r="C25" s="230"/>
      <c r="D25" s="96" t="s">
        <v>52</v>
      </c>
      <c r="E25" s="95">
        <v>0</v>
      </c>
      <c r="F25" s="95">
        <v>0</v>
      </c>
      <c r="G25" s="95">
        <v>0</v>
      </c>
    </row>
    <row r="26" spans="1:7" ht="15">
      <c r="A26" s="228"/>
      <c r="B26" s="228"/>
      <c r="C26" s="230"/>
      <c r="D26" s="98" t="s">
        <v>116</v>
      </c>
      <c r="E26" s="83">
        <f>'ф 1'!M25</f>
        <v>0</v>
      </c>
      <c r="F26" s="83">
        <v>0</v>
      </c>
      <c r="G26" s="95">
        <v>0</v>
      </c>
    </row>
    <row r="27" spans="1:7" ht="25.5">
      <c r="A27" s="228"/>
      <c r="B27" s="228"/>
      <c r="C27" s="230"/>
      <c r="D27" s="94" t="s">
        <v>53</v>
      </c>
      <c r="E27" s="95">
        <v>0</v>
      </c>
      <c r="F27" s="95">
        <v>0</v>
      </c>
      <c r="G27" s="95">
        <v>0</v>
      </c>
    </row>
    <row r="28" spans="1:7" ht="24" customHeight="1">
      <c r="A28" s="229"/>
      <c r="B28" s="229"/>
      <c r="C28" s="230"/>
      <c r="D28" s="99" t="s">
        <v>54</v>
      </c>
      <c r="E28" s="95">
        <v>0</v>
      </c>
      <c r="F28" s="95">
        <v>0</v>
      </c>
      <c r="G28" s="95">
        <v>0</v>
      </c>
    </row>
    <row r="29" spans="1:7" ht="15">
      <c r="A29" s="228" t="s">
        <v>125</v>
      </c>
      <c r="B29" s="228"/>
      <c r="C29" s="230" t="s">
        <v>213</v>
      </c>
      <c r="D29" s="92" t="s">
        <v>47</v>
      </c>
      <c r="E29" s="93">
        <f>E30+E36+E37+E35</f>
        <v>0</v>
      </c>
      <c r="F29" s="93">
        <f>F30+F36+F37+F35</f>
        <v>0</v>
      </c>
      <c r="G29" s="93">
        <f>G30+G36+G37+G35</f>
        <v>0</v>
      </c>
    </row>
    <row r="30" spans="1:7" ht="15">
      <c r="A30" s="228"/>
      <c r="B30" s="228"/>
      <c r="C30" s="230"/>
      <c r="D30" s="122" t="s">
        <v>102</v>
      </c>
      <c r="E30" s="95">
        <f>E32+E33</f>
        <v>0</v>
      </c>
      <c r="F30" s="95">
        <f>F32+F33</f>
        <v>0</v>
      </c>
      <c r="G30" s="95">
        <f>G32+G33</f>
        <v>0</v>
      </c>
    </row>
    <row r="31" spans="1:7" ht="15">
      <c r="A31" s="228"/>
      <c r="B31" s="228"/>
      <c r="C31" s="230"/>
      <c r="D31" s="96" t="s">
        <v>50</v>
      </c>
      <c r="E31" s="95"/>
      <c r="F31" s="95"/>
      <c r="G31" s="95"/>
    </row>
    <row r="32" spans="1:7" ht="15">
      <c r="A32" s="228"/>
      <c r="B32" s="228"/>
      <c r="C32" s="230"/>
      <c r="D32" s="97" t="s">
        <v>103</v>
      </c>
      <c r="E32" s="83">
        <f aca="true" t="shared" si="1" ref="E32:F36">E41</f>
        <v>0</v>
      </c>
      <c r="F32" s="83">
        <f t="shared" si="1"/>
        <v>0</v>
      </c>
      <c r="G32" s="83">
        <f>G41</f>
        <v>0</v>
      </c>
    </row>
    <row r="33" spans="1:7" ht="15">
      <c r="A33" s="228"/>
      <c r="B33" s="228"/>
      <c r="C33" s="230"/>
      <c r="D33" s="96" t="s">
        <v>51</v>
      </c>
      <c r="E33" s="95">
        <f t="shared" si="1"/>
        <v>0</v>
      </c>
      <c r="F33" s="95">
        <f t="shared" si="1"/>
        <v>0</v>
      </c>
      <c r="G33" s="95">
        <f>G42</f>
        <v>0</v>
      </c>
    </row>
    <row r="34" spans="1:7" ht="15">
      <c r="A34" s="228"/>
      <c r="B34" s="228"/>
      <c r="C34" s="230"/>
      <c r="D34" s="96" t="s">
        <v>52</v>
      </c>
      <c r="E34" s="95">
        <f t="shared" si="1"/>
        <v>0</v>
      </c>
      <c r="F34" s="95">
        <f t="shared" si="1"/>
        <v>0</v>
      </c>
      <c r="G34" s="95">
        <f>G43</f>
        <v>0</v>
      </c>
    </row>
    <row r="35" spans="1:7" ht="25.5">
      <c r="A35" s="228"/>
      <c r="B35" s="228"/>
      <c r="C35" s="230"/>
      <c r="D35" s="98" t="s">
        <v>104</v>
      </c>
      <c r="E35" s="83">
        <f t="shared" si="1"/>
        <v>0</v>
      </c>
      <c r="F35" s="83">
        <f t="shared" si="1"/>
        <v>0</v>
      </c>
      <c r="G35" s="83">
        <f>G44</f>
        <v>0</v>
      </c>
    </row>
    <row r="36" spans="1:7" ht="25.5">
      <c r="A36" s="228"/>
      <c r="B36" s="228"/>
      <c r="C36" s="230"/>
      <c r="D36" s="122" t="s">
        <v>53</v>
      </c>
      <c r="E36" s="83">
        <f t="shared" si="1"/>
        <v>0</v>
      </c>
      <c r="F36" s="83">
        <f t="shared" si="1"/>
        <v>0</v>
      </c>
      <c r="G36" s="83">
        <f>G45</f>
        <v>0</v>
      </c>
    </row>
    <row r="37" spans="1:7" ht="15">
      <c r="A37" s="229"/>
      <c r="B37" s="229"/>
      <c r="C37" s="230"/>
      <c r="D37" s="99" t="s">
        <v>54</v>
      </c>
      <c r="E37" s="95">
        <v>0</v>
      </c>
      <c r="F37" s="95">
        <v>0</v>
      </c>
      <c r="G37" s="95">
        <v>0</v>
      </c>
    </row>
  </sheetData>
  <sheetProtection/>
  <mergeCells count="18">
    <mergeCell ref="A29:A37"/>
    <mergeCell ref="B29:B37"/>
    <mergeCell ref="C29:C37"/>
    <mergeCell ref="E9:E10"/>
    <mergeCell ref="F9:F10"/>
    <mergeCell ref="A11:A19"/>
    <mergeCell ref="B11:B19"/>
    <mergeCell ref="C11:C19"/>
    <mergeCell ref="A4:G4"/>
    <mergeCell ref="C6:F6"/>
    <mergeCell ref="E8:F8"/>
    <mergeCell ref="G8:G10"/>
    <mergeCell ref="A20:A28"/>
    <mergeCell ref="B20:B28"/>
    <mergeCell ref="C20:C28"/>
    <mergeCell ref="A8:B9"/>
    <mergeCell ref="C8:C10"/>
    <mergeCell ref="D8:D10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AR338"/>
  <sheetViews>
    <sheetView zoomScalePageLayoutView="0" workbookViewId="0" topLeftCell="A49">
      <selection activeCell="K7" sqref="K7"/>
    </sheetView>
  </sheetViews>
  <sheetFormatPr defaultColWidth="8.8515625" defaultRowHeight="15"/>
  <cols>
    <col min="1" max="4" width="3.00390625" style="29" customWidth="1"/>
    <col min="5" max="5" width="30.00390625" style="29" customWidth="1"/>
    <col min="6" max="6" width="14.140625" style="29" customWidth="1"/>
    <col min="7" max="7" width="8.8515625" style="29" customWidth="1"/>
    <col min="8" max="8" width="7.00390625" style="29" customWidth="1"/>
    <col min="9" max="9" width="28.421875" style="29" customWidth="1"/>
    <col min="10" max="10" width="23.7109375" style="44" customWidth="1"/>
    <col min="11" max="11" width="9.00390625" style="43" customWidth="1"/>
    <col min="12" max="16384" width="8.8515625" style="29" customWidth="1"/>
  </cols>
  <sheetData>
    <row r="1" spans="1:14" ht="3" customHeight="1">
      <c r="A1" s="17"/>
      <c r="B1" s="17"/>
      <c r="C1" s="17"/>
      <c r="D1" s="17"/>
      <c r="E1" s="17"/>
      <c r="F1" s="17"/>
      <c r="G1" s="17"/>
      <c r="H1" s="17"/>
      <c r="I1" s="21"/>
      <c r="J1" s="22"/>
      <c r="K1" s="22"/>
      <c r="L1" s="21"/>
      <c r="M1" s="21"/>
      <c r="N1" s="23"/>
    </row>
    <row r="2" spans="1:10" ht="12.75">
      <c r="A2" s="234" t="s">
        <v>68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ht="9" customHeight="1">
      <c r="A3" s="24"/>
      <c r="B3" s="24"/>
      <c r="C3" s="24"/>
      <c r="D3" s="18"/>
      <c r="E3" s="18"/>
      <c r="F3" s="18"/>
      <c r="G3" s="18"/>
      <c r="H3" s="18"/>
      <c r="I3" s="18"/>
      <c r="J3" s="25"/>
    </row>
    <row r="4" spans="1:11" ht="44.25" customHeight="1">
      <c r="A4" s="236" t="s">
        <v>25</v>
      </c>
      <c r="B4" s="237"/>
      <c r="C4" s="237"/>
      <c r="D4" s="238"/>
      <c r="E4" s="239" t="s">
        <v>31</v>
      </c>
      <c r="F4" s="239" t="s">
        <v>0</v>
      </c>
      <c r="G4" s="239" t="s">
        <v>66</v>
      </c>
      <c r="H4" s="239" t="s">
        <v>67</v>
      </c>
      <c r="I4" s="239" t="s">
        <v>22</v>
      </c>
      <c r="J4" s="241" t="s">
        <v>57</v>
      </c>
      <c r="K4" s="233" t="s">
        <v>58</v>
      </c>
    </row>
    <row r="5" spans="1:11" ht="35.25" customHeight="1">
      <c r="A5" s="16" t="s">
        <v>30</v>
      </c>
      <c r="B5" s="16" t="s">
        <v>26</v>
      </c>
      <c r="C5" s="16" t="s">
        <v>27</v>
      </c>
      <c r="D5" s="16" t="s">
        <v>28</v>
      </c>
      <c r="E5" s="240"/>
      <c r="F5" s="240"/>
      <c r="G5" s="240"/>
      <c r="H5" s="240"/>
      <c r="I5" s="240"/>
      <c r="J5" s="242"/>
      <c r="K5" s="233"/>
    </row>
    <row r="6" spans="1:11" s="48" customFormat="1" ht="33" customHeight="1">
      <c r="A6" s="65">
        <v>2</v>
      </c>
      <c r="B6" s="65">
        <v>2</v>
      </c>
      <c r="C6" s="65"/>
      <c r="D6" s="65"/>
      <c r="E6" s="58" t="s">
        <v>154</v>
      </c>
      <c r="F6" s="114"/>
      <c r="G6" s="114"/>
      <c r="H6" s="114"/>
      <c r="I6" s="114"/>
      <c r="J6" s="114"/>
      <c r="K6" s="115"/>
    </row>
    <row r="7" spans="1:11" s="50" customFormat="1" ht="78.75" customHeight="1">
      <c r="A7" s="116" t="s">
        <v>29</v>
      </c>
      <c r="B7" s="51" t="s">
        <v>23</v>
      </c>
      <c r="C7" s="51" t="s">
        <v>24</v>
      </c>
      <c r="D7" s="65"/>
      <c r="E7" s="52" t="s">
        <v>155</v>
      </c>
      <c r="F7" s="52" t="s">
        <v>156</v>
      </c>
      <c r="G7" s="117" t="s">
        <v>157</v>
      </c>
      <c r="H7" s="53">
        <v>2019</v>
      </c>
      <c r="I7" s="52" t="s">
        <v>158</v>
      </c>
      <c r="J7" s="52" t="s">
        <v>180</v>
      </c>
      <c r="K7" s="118" t="s">
        <v>205</v>
      </c>
    </row>
    <row r="8" spans="1:11" s="56" customFormat="1" ht="76.5" customHeight="1">
      <c r="A8" s="116" t="s">
        <v>29</v>
      </c>
      <c r="B8" s="51" t="s">
        <v>23</v>
      </c>
      <c r="C8" s="51" t="s">
        <v>23</v>
      </c>
      <c r="D8" s="51"/>
      <c r="E8" s="52" t="s">
        <v>159</v>
      </c>
      <c r="F8" s="52" t="s">
        <v>156</v>
      </c>
      <c r="G8" s="117" t="s">
        <v>157</v>
      </c>
      <c r="H8" s="53">
        <v>2019</v>
      </c>
      <c r="I8" s="54" t="s">
        <v>160</v>
      </c>
      <c r="J8" s="54" t="s">
        <v>181</v>
      </c>
      <c r="K8" s="55"/>
    </row>
    <row r="9" spans="1:11" s="56" customFormat="1" ht="156.75" customHeight="1">
      <c r="A9" s="116" t="s">
        <v>29</v>
      </c>
      <c r="B9" s="51" t="s">
        <v>23</v>
      </c>
      <c r="C9" s="51" t="s">
        <v>161</v>
      </c>
      <c r="D9" s="51"/>
      <c r="E9" s="52" t="s">
        <v>162</v>
      </c>
      <c r="F9" s="52" t="s">
        <v>163</v>
      </c>
      <c r="G9" s="117" t="s">
        <v>157</v>
      </c>
      <c r="H9" s="53">
        <v>2019</v>
      </c>
      <c r="I9" s="54" t="s">
        <v>164</v>
      </c>
      <c r="J9" s="54" t="s">
        <v>192</v>
      </c>
      <c r="K9" s="57"/>
    </row>
    <row r="10" spans="1:11" s="48" customFormat="1" ht="79.5" customHeight="1">
      <c r="A10" s="116" t="s">
        <v>29</v>
      </c>
      <c r="B10" s="51" t="s">
        <v>23</v>
      </c>
      <c r="C10" s="51" t="s">
        <v>165</v>
      </c>
      <c r="D10" s="51"/>
      <c r="E10" s="52" t="s">
        <v>166</v>
      </c>
      <c r="F10" s="52" t="s">
        <v>167</v>
      </c>
      <c r="G10" s="117" t="s">
        <v>157</v>
      </c>
      <c r="H10" s="53">
        <v>2019</v>
      </c>
      <c r="I10" s="54" t="s">
        <v>168</v>
      </c>
      <c r="J10" s="54" t="s">
        <v>190</v>
      </c>
      <c r="K10" s="57"/>
    </row>
    <row r="11" spans="1:11" s="48" customFormat="1" ht="129" customHeight="1">
      <c r="A11" s="116" t="s">
        <v>29</v>
      </c>
      <c r="B11" s="51" t="s">
        <v>23</v>
      </c>
      <c r="C11" s="51" t="s">
        <v>169</v>
      </c>
      <c r="D11" s="51"/>
      <c r="E11" s="52" t="s">
        <v>170</v>
      </c>
      <c r="F11" s="52" t="s">
        <v>167</v>
      </c>
      <c r="G11" s="117" t="s">
        <v>157</v>
      </c>
      <c r="H11" s="53">
        <v>2019</v>
      </c>
      <c r="I11" s="54" t="s">
        <v>171</v>
      </c>
      <c r="J11" s="54" t="s">
        <v>201</v>
      </c>
      <c r="K11" s="55"/>
    </row>
    <row r="12" spans="1:12" s="50" customFormat="1" ht="192.75" customHeight="1">
      <c r="A12" s="116" t="s">
        <v>29</v>
      </c>
      <c r="B12" s="51" t="s">
        <v>23</v>
      </c>
      <c r="C12" s="51" t="s">
        <v>172</v>
      </c>
      <c r="D12" s="51"/>
      <c r="E12" s="52" t="s">
        <v>173</v>
      </c>
      <c r="F12" s="52" t="s">
        <v>156</v>
      </c>
      <c r="G12" s="117" t="s">
        <v>157</v>
      </c>
      <c r="H12" s="53">
        <v>2019</v>
      </c>
      <c r="I12" s="54" t="s">
        <v>301</v>
      </c>
      <c r="J12" s="54" t="s">
        <v>207</v>
      </c>
      <c r="K12" s="55"/>
      <c r="L12" s="177"/>
    </row>
    <row r="13" spans="1:11" s="56" customFormat="1" ht="102.75" customHeight="1">
      <c r="A13" s="116" t="s">
        <v>29</v>
      </c>
      <c r="B13" s="51" t="s">
        <v>23</v>
      </c>
      <c r="C13" s="51" t="s">
        <v>174</v>
      </c>
      <c r="D13" s="51"/>
      <c r="E13" s="52" t="s">
        <v>175</v>
      </c>
      <c r="F13" s="52" t="s">
        <v>156</v>
      </c>
      <c r="G13" s="117" t="s">
        <v>157</v>
      </c>
      <c r="H13" s="53">
        <v>2019</v>
      </c>
      <c r="I13" s="54" t="s">
        <v>176</v>
      </c>
      <c r="J13" s="54" t="s">
        <v>196</v>
      </c>
      <c r="K13" s="55"/>
    </row>
    <row r="14" spans="1:11" s="56" customFormat="1" ht="78.75" customHeight="1">
      <c r="A14" s="116" t="s">
        <v>29</v>
      </c>
      <c r="B14" s="51" t="s">
        <v>23</v>
      </c>
      <c r="C14" s="51" t="s">
        <v>177</v>
      </c>
      <c r="D14" s="51"/>
      <c r="E14" s="52" t="s">
        <v>95</v>
      </c>
      <c r="F14" s="52" t="s">
        <v>178</v>
      </c>
      <c r="G14" s="117" t="s">
        <v>157</v>
      </c>
      <c r="H14" s="53">
        <v>2019</v>
      </c>
      <c r="I14" s="54"/>
      <c r="J14" s="54" t="s">
        <v>195</v>
      </c>
      <c r="K14" s="55"/>
    </row>
    <row r="15" spans="1:11" s="56" customFormat="1" ht="141.75" customHeight="1">
      <c r="A15" s="116" t="s">
        <v>29</v>
      </c>
      <c r="B15" s="121">
        <v>2</v>
      </c>
      <c r="C15" s="51" t="s">
        <v>177</v>
      </c>
      <c r="D15" s="51" t="s">
        <v>24</v>
      </c>
      <c r="E15" s="52" t="s">
        <v>179</v>
      </c>
      <c r="F15" s="52" t="s">
        <v>194</v>
      </c>
      <c r="G15" s="117" t="s">
        <v>157</v>
      </c>
      <c r="H15" s="53">
        <v>2019</v>
      </c>
      <c r="I15" s="54"/>
      <c r="J15" s="54" t="s">
        <v>202</v>
      </c>
      <c r="K15" s="55"/>
    </row>
    <row r="16" spans="1:11" ht="281.25" customHeight="1">
      <c r="A16" s="116" t="s">
        <v>29</v>
      </c>
      <c r="B16" s="121">
        <v>2</v>
      </c>
      <c r="C16" s="51" t="s">
        <v>182</v>
      </c>
      <c r="D16" s="51"/>
      <c r="E16" s="54" t="s">
        <v>183</v>
      </c>
      <c r="F16" s="54" t="s">
        <v>184</v>
      </c>
      <c r="G16" s="117" t="s">
        <v>157</v>
      </c>
      <c r="H16" s="53">
        <v>2019</v>
      </c>
      <c r="I16" s="54" t="s">
        <v>300</v>
      </c>
      <c r="J16" s="54" t="s">
        <v>203</v>
      </c>
      <c r="K16" s="55"/>
    </row>
    <row r="17" spans="1:11" ht="104.25" customHeight="1">
      <c r="A17" s="116" t="s">
        <v>29</v>
      </c>
      <c r="B17" s="121">
        <v>2</v>
      </c>
      <c r="C17" s="51" t="s">
        <v>209</v>
      </c>
      <c r="D17" s="51"/>
      <c r="E17" s="54"/>
      <c r="F17" s="54" t="s">
        <v>167</v>
      </c>
      <c r="G17" s="117" t="s">
        <v>157</v>
      </c>
      <c r="H17" s="53">
        <v>2019</v>
      </c>
      <c r="I17" s="54" t="s">
        <v>176</v>
      </c>
      <c r="J17" s="54" t="s">
        <v>196</v>
      </c>
      <c r="K17" s="55"/>
    </row>
    <row r="18" spans="1:11" ht="334.5" customHeight="1">
      <c r="A18" s="116" t="s">
        <v>29</v>
      </c>
      <c r="B18" s="51" t="s">
        <v>23</v>
      </c>
      <c r="C18" s="51" t="s">
        <v>84</v>
      </c>
      <c r="D18" s="51" t="s">
        <v>24</v>
      </c>
      <c r="E18" s="52" t="s">
        <v>185</v>
      </c>
      <c r="F18" s="52" t="s">
        <v>186</v>
      </c>
      <c r="G18" s="117" t="s">
        <v>157</v>
      </c>
      <c r="H18" s="53">
        <v>2019</v>
      </c>
      <c r="I18" s="54" t="s">
        <v>187</v>
      </c>
      <c r="J18" s="54" t="s">
        <v>204</v>
      </c>
      <c r="K18" s="55"/>
    </row>
    <row r="19" spans="1:11" ht="156" customHeight="1">
      <c r="A19" s="116" t="s">
        <v>29</v>
      </c>
      <c r="B19" s="121">
        <v>2</v>
      </c>
      <c r="C19" s="51">
        <v>12</v>
      </c>
      <c r="D19" s="57"/>
      <c r="E19" s="52" t="s">
        <v>98</v>
      </c>
      <c r="F19" s="52" t="s">
        <v>167</v>
      </c>
      <c r="G19" s="117" t="s">
        <v>157</v>
      </c>
      <c r="H19" s="53">
        <v>2019</v>
      </c>
      <c r="I19" s="54" t="s">
        <v>188</v>
      </c>
      <c r="J19" s="54" t="s">
        <v>193</v>
      </c>
      <c r="K19" s="55"/>
    </row>
    <row r="20" spans="1:11" ht="37.5" customHeight="1">
      <c r="A20" s="116" t="s">
        <v>29</v>
      </c>
      <c r="B20" s="121">
        <v>2</v>
      </c>
      <c r="C20" s="121">
        <v>13</v>
      </c>
      <c r="D20" s="57"/>
      <c r="E20" s="52" t="s">
        <v>189</v>
      </c>
      <c r="F20" s="52" t="s">
        <v>167</v>
      </c>
      <c r="G20" s="117" t="s">
        <v>157</v>
      </c>
      <c r="H20" s="53">
        <v>2019</v>
      </c>
      <c r="I20" s="119" t="s">
        <v>191</v>
      </c>
      <c r="J20" s="120" t="s">
        <v>200</v>
      </c>
      <c r="K20" s="55"/>
    </row>
    <row r="21" spans="1:11" ht="63.75">
      <c r="A21" s="131" t="s">
        <v>29</v>
      </c>
      <c r="B21" s="51" t="s">
        <v>161</v>
      </c>
      <c r="C21" s="51"/>
      <c r="D21" s="51"/>
      <c r="E21" s="160" t="s">
        <v>211</v>
      </c>
      <c r="F21" s="162"/>
      <c r="G21" s="161"/>
      <c r="H21" s="125"/>
      <c r="I21" s="132"/>
      <c r="J21" s="132"/>
      <c r="K21" s="55"/>
    </row>
    <row r="22" spans="1:11" ht="27.75" customHeight="1">
      <c r="A22" s="131" t="s">
        <v>29</v>
      </c>
      <c r="B22" s="51" t="s">
        <v>161</v>
      </c>
      <c r="C22" s="100" t="s">
        <v>24</v>
      </c>
      <c r="D22" s="100"/>
      <c r="E22" s="163" t="s">
        <v>214</v>
      </c>
      <c r="F22" s="135"/>
      <c r="G22" s="136" t="s">
        <v>157</v>
      </c>
      <c r="H22" s="53">
        <v>2019</v>
      </c>
      <c r="I22" s="54"/>
      <c r="J22" s="54"/>
      <c r="K22" s="57"/>
    </row>
    <row r="23" spans="1:11" ht="93.75" customHeight="1">
      <c r="A23" s="131" t="s">
        <v>29</v>
      </c>
      <c r="B23" s="51" t="s">
        <v>161</v>
      </c>
      <c r="C23" s="51" t="s">
        <v>24</v>
      </c>
      <c r="D23" s="147" t="s">
        <v>23</v>
      </c>
      <c r="E23" s="134" t="s">
        <v>215</v>
      </c>
      <c r="F23" s="134" t="s">
        <v>216</v>
      </c>
      <c r="G23" s="136" t="s">
        <v>157</v>
      </c>
      <c r="H23" s="157">
        <v>2019</v>
      </c>
      <c r="I23" s="134" t="s">
        <v>217</v>
      </c>
      <c r="J23" s="134" t="s">
        <v>218</v>
      </c>
      <c r="K23" s="159"/>
    </row>
    <row r="24" spans="1:11" ht="129.75" customHeight="1">
      <c r="A24" s="131" t="s">
        <v>29</v>
      </c>
      <c r="B24" s="51" t="s">
        <v>161</v>
      </c>
      <c r="C24" s="51" t="s">
        <v>24</v>
      </c>
      <c r="D24" s="147" t="s">
        <v>161</v>
      </c>
      <c r="E24" s="134" t="s">
        <v>219</v>
      </c>
      <c r="F24" s="134" t="s">
        <v>220</v>
      </c>
      <c r="G24" s="136" t="s">
        <v>157</v>
      </c>
      <c r="H24" s="157">
        <v>2019</v>
      </c>
      <c r="I24" s="134" t="s">
        <v>221</v>
      </c>
      <c r="J24" s="158" t="s">
        <v>222</v>
      </c>
      <c r="K24" s="133"/>
    </row>
    <row r="25" spans="1:11" ht="153">
      <c r="A25" s="131" t="s">
        <v>29</v>
      </c>
      <c r="B25" s="51" t="s">
        <v>161</v>
      </c>
      <c r="C25" s="124" t="s">
        <v>24</v>
      </c>
      <c r="D25" s="164" t="s">
        <v>165</v>
      </c>
      <c r="E25" s="134" t="s">
        <v>223</v>
      </c>
      <c r="F25" s="134" t="s">
        <v>299</v>
      </c>
      <c r="G25" s="161" t="s">
        <v>157</v>
      </c>
      <c r="H25" s="125">
        <v>2019</v>
      </c>
      <c r="I25" s="54" t="s">
        <v>224</v>
      </c>
      <c r="J25" s="132" t="s">
        <v>225</v>
      </c>
      <c r="K25" s="210"/>
    </row>
    <row r="26" spans="1:11" ht="140.25">
      <c r="A26" s="131" t="s">
        <v>29</v>
      </c>
      <c r="B26" s="51" t="s">
        <v>161</v>
      </c>
      <c r="C26" s="51" t="s">
        <v>24</v>
      </c>
      <c r="D26" s="51" t="s">
        <v>169</v>
      </c>
      <c r="E26" s="134" t="s">
        <v>226</v>
      </c>
      <c r="F26" s="135" t="s">
        <v>227</v>
      </c>
      <c r="G26" s="136" t="s">
        <v>157</v>
      </c>
      <c r="H26" s="53">
        <v>2019</v>
      </c>
      <c r="I26" s="54" t="s">
        <v>228</v>
      </c>
      <c r="J26" s="54" t="s">
        <v>229</v>
      </c>
      <c r="K26" s="210"/>
    </row>
    <row r="27" spans="1:11" ht="54" customHeight="1">
      <c r="A27" s="131" t="s">
        <v>29</v>
      </c>
      <c r="B27" s="51" t="s">
        <v>161</v>
      </c>
      <c r="C27" s="51" t="s">
        <v>24</v>
      </c>
      <c r="D27" s="51" t="s">
        <v>172</v>
      </c>
      <c r="E27" s="134" t="s">
        <v>230</v>
      </c>
      <c r="F27" s="134" t="s">
        <v>298</v>
      </c>
      <c r="G27" s="136" t="s">
        <v>157</v>
      </c>
      <c r="H27" s="53">
        <v>2019</v>
      </c>
      <c r="I27" s="54" t="s">
        <v>231</v>
      </c>
      <c r="J27" s="54" t="s">
        <v>232</v>
      </c>
      <c r="K27" s="137"/>
    </row>
    <row r="28" spans="1:11" ht="105" customHeight="1">
      <c r="A28" s="131" t="s">
        <v>29</v>
      </c>
      <c r="B28" s="51" t="s">
        <v>161</v>
      </c>
      <c r="C28" s="51" t="s">
        <v>24</v>
      </c>
      <c r="D28" s="51" t="s">
        <v>174</v>
      </c>
      <c r="E28" s="138" t="s">
        <v>233</v>
      </c>
      <c r="F28" s="138" t="s">
        <v>298</v>
      </c>
      <c r="G28" s="136" t="s">
        <v>157</v>
      </c>
      <c r="H28" s="53">
        <v>2019</v>
      </c>
      <c r="I28" s="54" t="s">
        <v>234</v>
      </c>
      <c r="J28" s="54" t="s">
        <v>297</v>
      </c>
      <c r="K28" s="137"/>
    </row>
    <row r="29" spans="1:11" ht="38.25">
      <c r="A29" s="131" t="s">
        <v>29</v>
      </c>
      <c r="B29" s="51" t="s">
        <v>161</v>
      </c>
      <c r="C29" s="51" t="s">
        <v>24</v>
      </c>
      <c r="D29" s="51" t="s">
        <v>177</v>
      </c>
      <c r="E29" s="148" t="s">
        <v>235</v>
      </c>
      <c r="F29" s="134" t="s">
        <v>220</v>
      </c>
      <c r="G29" s="136" t="s">
        <v>157</v>
      </c>
      <c r="H29" s="53">
        <v>2019</v>
      </c>
      <c r="I29" s="54" t="s">
        <v>236</v>
      </c>
      <c r="J29" s="54" t="s">
        <v>237</v>
      </c>
      <c r="K29" s="137"/>
    </row>
    <row r="30" spans="1:11" ht="38.25">
      <c r="A30" s="131" t="s">
        <v>29</v>
      </c>
      <c r="B30" s="51" t="s">
        <v>161</v>
      </c>
      <c r="C30" s="51" t="s">
        <v>23</v>
      </c>
      <c r="D30" s="149"/>
      <c r="E30" s="151" t="s">
        <v>238</v>
      </c>
      <c r="F30" s="150"/>
      <c r="G30" s="117"/>
      <c r="H30" s="53"/>
      <c r="I30" s="54"/>
      <c r="J30" s="139"/>
      <c r="K30" s="55"/>
    </row>
    <row r="31" spans="1:11" ht="141.75" customHeight="1">
      <c r="A31" s="131" t="s">
        <v>29</v>
      </c>
      <c r="B31" s="51" t="s">
        <v>161</v>
      </c>
      <c r="C31" s="51" t="s">
        <v>23</v>
      </c>
      <c r="D31" s="51" t="s">
        <v>24</v>
      </c>
      <c r="E31" s="152" t="s">
        <v>239</v>
      </c>
      <c r="F31" s="135" t="s">
        <v>227</v>
      </c>
      <c r="G31" s="136" t="s">
        <v>157</v>
      </c>
      <c r="H31" s="53">
        <v>2019</v>
      </c>
      <c r="I31" s="54" t="s">
        <v>240</v>
      </c>
      <c r="J31" s="54" t="s">
        <v>241</v>
      </c>
      <c r="K31" s="55"/>
    </row>
    <row r="32" spans="1:11" ht="232.5" customHeight="1">
      <c r="A32" s="131" t="s">
        <v>29</v>
      </c>
      <c r="B32" s="51" t="s">
        <v>161</v>
      </c>
      <c r="C32" s="51" t="s">
        <v>23</v>
      </c>
      <c r="D32" s="147" t="s">
        <v>23</v>
      </c>
      <c r="E32" s="134" t="s">
        <v>242</v>
      </c>
      <c r="F32" s="156" t="s">
        <v>227</v>
      </c>
      <c r="G32" s="117" t="s">
        <v>157</v>
      </c>
      <c r="H32" s="53">
        <v>2019</v>
      </c>
      <c r="I32" s="54" t="s">
        <v>243</v>
      </c>
      <c r="J32" s="54" t="s">
        <v>244</v>
      </c>
      <c r="K32" s="55"/>
    </row>
    <row r="33" spans="1:11" ht="169.5" customHeight="1">
      <c r="A33" s="131" t="s">
        <v>29</v>
      </c>
      <c r="B33" s="100" t="s">
        <v>161</v>
      </c>
      <c r="C33" s="100" t="s">
        <v>23</v>
      </c>
      <c r="D33" s="153" t="s">
        <v>161</v>
      </c>
      <c r="E33" s="138" t="s">
        <v>245</v>
      </c>
      <c r="F33" s="155" t="s">
        <v>246</v>
      </c>
      <c r="G33" s="144" t="s">
        <v>157</v>
      </c>
      <c r="H33" s="141">
        <v>2019</v>
      </c>
      <c r="I33" s="142" t="s">
        <v>247</v>
      </c>
      <c r="J33" s="143" t="s">
        <v>248</v>
      </c>
      <c r="K33" s="140"/>
    </row>
    <row r="34" spans="1:11" ht="153">
      <c r="A34" s="131" t="s">
        <v>29</v>
      </c>
      <c r="B34" s="100" t="s">
        <v>161</v>
      </c>
      <c r="C34" s="100" t="s">
        <v>23</v>
      </c>
      <c r="D34" s="100" t="s">
        <v>165</v>
      </c>
      <c r="E34" s="154" t="s">
        <v>249</v>
      </c>
      <c r="F34" s="135" t="s">
        <v>220</v>
      </c>
      <c r="G34" s="144" t="s">
        <v>157</v>
      </c>
      <c r="H34" s="141">
        <v>2019</v>
      </c>
      <c r="I34" s="123" t="s">
        <v>250</v>
      </c>
      <c r="J34" s="143" t="s">
        <v>251</v>
      </c>
      <c r="K34" s="140"/>
    </row>
    <row r="35" spans="1:11" ht="102">
      <c r="A35" s="116" t="s">
        <v>29</v>
      </c>
      <c r="B35" s="51" t="s">
        <v>161</v>
      </c>
      <c r="C35" s="51" t="s">
        <v>23</v>
      </c>
      <c r="D35" s="51" t="s">
        <v>169</v>
      </c>
      <c r="E35" s="52" t="s">
        <v>252</v>
      </c>
      <c r="F35" s="135" t="s">
        <v>220</v>
      </c>
      <c r="G35" s="117" t="s">
        <v>157</v>
      </c>
      <c r="H35" s="145">
        <v>2019</v>
      </c>
      <c r="I35" s="54"/>
      <c r="J35" s="146" t="s">
        <v>253</v>
      </c>
      <c r="K35" s="55"/>
    </row>
    <row r="36" spans="1:11" ht="104.25" customHeight="1">
      <c r="A36" s="167" t="s">
        <v>29</v>
      </c>
      <c r="B36" s="166">
        <v>3</v>
      </c>
      <c r="C36" s="168">
        <v>2</v>
      </c>
      <c r="D36" s="134" t="s">
        <v>261</v>
      </c>
      <c r="E36" s="134" t="s">
        <v>262</v>
      </c>
      <c r="F36" s="134" t="s">
        <v>296</v>
      </c>
      <c r="G36" s="134" t="s">
        <v>157</v>
      </c>
      <c r="H36" s="134">
        <v>2019</v>
      </c>
      <c r="I36" s="134" t="s">
        <v>263</v>
      </c>
      <c r="J36" s="134" t="s">
        <v>295</v>
      </c>
      <c r="K36" s="171"/>
    </row>
    <row r="37" spans="4:11" ht="118.5" customHeight="1">
      <c r="D37" s="134"/>
      <c r="E37" s="134" t="s">
        <v>264</v>
      </c>
      <c r="F37" s="134"/>
      <c r="G37" s="134"/>
      <c r="H37" s="134">
        <v>2019</v>
      </c>
      <c r="I37" s="134"/>
      <c r="J37" s="134" t="s">
        <v>294</v>
      </c>
      <c r="K37" s="171"/>
    </row>
    <row r="38" spans="4:11" ht="178.5">
      <c r="D38" s="134"/>
      <c r="E38" s="134" t="s">
        <v>265</v>
      </c>
      <c r="F38" s="134"/>
      <c r="G38" s="134"/>
      <c r="H38" s="134">
        <v>2019</v>
      </c>
      <c r="I38" s="134"/>
      <c r="J38" s="134" t="s">
        <v>266</v>
      </c>
      <c r="K38" s="171"/>
    </row>
    <row r="39" spans="1:11" ht="153">
      <c r="A39" s="165"/>
      <c r="B39" s="165"/>
      <c r="C39" s="165"/>
      <c r="D39" s="134"/>
      <c r="E39" s="134" t="s">
        <v>267</v>
      </c>
      <c r="F39" s="134"/>
      <c r="G39" s="134"/>
      <c r="H39" s="134">
        <v>2019</v>
      </c>
      <c r="I39" s="134"/>
      <c r="J39" s="134" t="s">
        <v>268</v>
      </c>
      <c r="K39" s="171"/>
    </row>
    <row r="40" spans="4:11" ht="89.25">
      <c r="D40" s="134"/>
      <c r="E40" s="134" t="s">
        <v>269</v>
      </c>
      <c r="F40" s="134"/>
      <c r="G40" s="134"/>
      <c r="H40" s="134">
        <v>2019</v>
      </c>
      <c r="I40" s="134"/>
      <c r="J40" s="134" t="s">
        <v>270</v>
      </c>
      <c r="K40" s="171"/>
    </row>
    <row r="41" spans="4:11" ht="103.5" customHeight="1">
      <c r="D41" s="134"/>
      <c r="E41" s="134" t="s">
        <v>271</v>
      </c>
      <c r="F41" s="134"/>
      <c r="G41" s="134"/>
      <c r="H41" s="134">
        <v>2019</v>
      </c>
      <c r="I41" s="134"/>
      <c r="J41" s="134" t="s">
        <v>272</v>
      </c>
      <c r="K41" s="171"/>
    </row>
    <row r="42" spans="4:11" ht="100.5" customHeight="1">
      <c r="D42" s="134"/>
      <c r="E42" s="134" t="s">
        <v>273</v>
      </c>
      <c r="F42" s="134"/>
      <c r="G42" s="134"/>
      <c r="H42" s="134">
        <v>2019</v>
      </c>
      <c r="I42" s="134"/>
      <c r="J42" s="134" t="s">
        <v>270</v>
      </c>
      <c r="K42" s="171"/>
    </row>
    <row r="43" spans="4:11" ht="38.25" customHeight="1">
      <c r="D43" s="134"/>
      <c r="E43" s="134" t="s">
        <v>274</v>
      </c>
      <c r="F43" s="134"/>
      <c r="G43" s="134"/>
      <c r="H43" s="134">
        <v>2019</v>
      </c>
      <c r="I43" s="134"/>
      <c r="J43" s="134"/>
      <c r="K43" s="171"/>
    </row>
    <row r="44" spans="4:11" ht="156" customHeight="1">
      <c r="D44" s="134"/>
      <c r="E44" s="134" t="s">
        <v>293</v>
      </c>
      <c r="F44" s="134"/>
      <c r="G44" s="134"/>
      <c r="H44" s="134">
        <v>2019</v>
      </c>
      <c r="I44" s="134"/>
      <c r="J44" s="134" t="s">
        <v>275</v>
      </c>
      <c r="K44" s="171"/>
    </row>
    <row r="45" spans="1:11" ht="105.75" customHeight="1">
      <c r="A45" s="134" t="s">
        <v>29</v>
      </c>
      <c r="B45" s="134" t="s">
        <v>161</v>
      </c>
      <c r="C45" s="134">
        <v>2</v>
      </c>
      <c r="D45" s="134">
        <v>7</v>
      </c>
      <c r="E45" s="134" t="s">
        <v>276</v>
      </c>
      <c r="F45" s="135" t="s">
        <v>292</v>
      </c>
      <c r="G45" s="134" t="s">
        <v>157</v>
      </c>
      <c r="H45" s="53">
        <v>2019</v>
      </c>
      <c r="I45" s="134" t="s">
        <v>277</v>
      </c>
      <c r="J45" s="134" t="s">
        <v>278</v>
      </c>
      <c r="K45" s="169"/>
    </row>
    <row r="46" spans="1:11" ht="76.5">
      <c r="A46" s="116" t="s">
        <v>29</v>
      </c>
      <c r="B46" s="51" t="s">
        <v>161</v>
      </c>
      <c r="C46" s="116">
        <v>2</v>
      </c>
      <c r="D46" s="116">
        <v>8</v>
      </c>
      <c r="E46" s="134" t="s">
        <v>279</v>
      </c>
      <c r="F46" s="170"/>
      <c r="G46" s="134" t="s">
        <v>157</v>
      </c>
      <c r="H46" s="53">
        <v>2019</v>
      </c>
      <c r="I46" s="134" t="s">
        <v>280</v>
      </c>
      <c r="J46" s="134" t="s">
        <v>291</v>
      </c>
      <c r="K46" s="169"/>
    </row>
    <row r="47" spans="1:11" ht="129" customHeight="1">
      <c r="A47" s="116" t="s">
        <v>29</v>
      </c>
      <c r="B47" s="51" t="s">
        <v>161</v>
      </c>
      <c r="C47" s="116">
        <v>2</v>
      </c>
      <c r="D47" s="116">
        <v>9</v>
      </c>
      <c r="E47" s="134" t="s">
        <v>281</v>
      </c>
      <c r="F47" s="135" t="s">
        <v>227</v>
      </c>
      <c r="G47" s="117" t="s">
        <v>157</v>
      </c>
      <c r="H47" s="53">
        <v>2019</v>
      </c>
      <c r="I47" s="134" t="s">
        <v>282</v>
      </c>
      <c r="J47" s="54" t="s">
        <v>290</v>
      </c>
      <c r="K47" s="55"/>
    </row>
    <row r="48" spans="1:11" ht="293.25">
      <c r="A48" s="116" t="s">
        <v>29</v>
      </c>
      <c r="B48" s="51" t="s">
        <v>161</v>
      </c>
      <c r="C48" s="116">
        <v>2</v>
      </c>
      <c r="D48" s="116">
        <v>10</v>
      </c>
      <c r="E48" s="134" t="s">
        <v>283</v>
      </c>
      <c r="F48" s="135" t="s">
        <v>89</v>
      </c>
      <c r="G48" s="117" t="s">
        <v>157</v>
      </c>
      <c r="H48" s="53">
        <v>2019</v>
      </c>
      <c r="I48" s="134" t="s">
        <v>284</v>
      </c>
      <c r="J48" s="54" t="s">
        <v>285</v>
      </c>
      <c r="K48" s="55"/>
    </row>
    <row r="49" spans="1:11" ht="178.5">
      <c r="A49" s="116" t="s">
        <v>29</v>
      </c>
      <c r="B49" s="51" t="s">
        <v>161</v>
      </c>
      <c r="C49" s="116">
        <v>2</v>
      </c>
      <c r="D49" s="116">
        <v>11</v>
      </c>
      <c r="E49" s="134" t="s">
        <v>286</v>
      </c>
      <c r="F49" s="135" t="s">
        <v>287</v>
      </c>
      <c r="G49" s="117" t="s">
        <v>157</v>
      </c>
      <c r="H49" s="53">
        <v>2019</v>
      </c>
      <c r="I49" s="54" t="s">
        <v>288</v>
      </c>
      <c r="J49" s="54" t="s">
        <v>289</v>
      </c>
      <c r="K49" s="55"/>
    </row>
    <row r="338" ht="15"/>
  </sheetData>
  <sheetProtection/>
  <mergeCells count="10">
    <mergeCell ref="K25:K26"/>
    <mergeCell ref="K4:K5"/>
    <mergeCell ref="A2:J2"/>
    <mergeCell ref="A4:D4"/>
    <mergeCell ref="E4:E5"/>
    <mergeCell ref="F4:F5"/>
    <mergeCell ref="G4:G5"/>
    <mergeCell ref="J4:J5"/>
    <mergeCell ref="I4:I5"/>
    <mergeCell ref="H4:H5"/>
  </mergeCells>
  <hyperlinks>
    <hyperlink ref="E6" location="Par338" tooltip="Ссылка на текущий документ" display="Par338"/>
  </hyperlink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"/>
  <sheetViews>
    <sheetView zoomScalePageLayoutView="0" workbookViewId="0" topLeftCell="A7">
      <selection activeCell="E12" sqref="E12"/>
    </sheetView>
  </sheetViews>
  <sheetFormatPr defaultColWidth="9.140625" defaultRowHeight="15"/>
  <cols>
    <col min="1" max="3" width="4.28125" style="0" customWidth="1"/>
    <col min="4" max="4" width="23.421875" style="0" customWidth="1"/>
    <col min="5" max="5" width="28.7109375" style="0" customWidth="1"/>
    <col min="6" max="6" width="12.00390625" style="0" customWidth="1"/>
    <col min="7" max="7" width="9.28125" style="0" customWidth="1"/>
    <col min="8" max="11" width="10.7109375" style="0" customWidth="1"/>
  </cols>
  <sheetData>
    <row r="1" spans="1:11" s="10" customFormat="1" ht="13.5" customHeight="1">
      <c r="A1" s="5"/>
      <c r="B1" s="5"/>
      <c r="C1" s="5"/>
      <c r="D1" s="5"/>
      <c r="E1" s="5"/>
      <c r="F1" s="5"/>
      <c r="G1" s="5"/>
      <c r="H1" s="5"/>
      <c r="I1" s="3"/>
      <c r="K1" s="5"/>
    </row>
    <row r="2" spans="1:11" s="10" customFormat="1" ht="13.5" customHeight="1">
      <c r="A2" s="5"/>
      <c r="B2" s="5"/>
      <c r="C2" s="5"/>
      <c r="D2" s="5"/>
      <c r="E2" s="4"/>
      <c r="F2" s="4"/>
      <c r="G2" s="4"/>
      <c r="H2" s="4"/>
      <c r="I2" s="4"/>
      <c r="J2" s="4"/>
      <c r="K2" s="4"/>
    </row>
    <row r="3" spans="1:11" ht="46.5" customHeight="1">
      <c r="A3" s="245" t="s">
        <v>113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</row>
    <row r="4" spans="1:11" ht="18.75">
      <c r="A4" s="77"/>
      <c r="B4" s="78"/>
      <c r="C4" s="78"/>
      <c r="D4" s="78"/>
      <c r="E4" s="247" t="s">
        <v>131</v>
      </c>
      <c r="F4" s="247"/>
      <c r="G4" s="247"/>
      <c r="H4" s="78"/>
      <c r="I4" s="78"/>
      <c r="J4" s="78"/>
      <c r="K4" s="78"/>
    </row>
    <row r="5" spans="1:11" ht="15">
      <c r="A5" s="1"/>
      <c r="B5" s="1"/>
      <c r="C5" s="1"/>
      <c r="D5" s="2"/>
      <c r="E5" s="2"/>
      <c r="F5" s="2"/>
      <c r="G5" s="2"/>
      <c r="H5" s="2"/>
      <c r="I5" s="2"/>
      <c r="J5" s="2"/>
      <c r="K5" s="2"/>
    </row>
    <row r="6" spans="1:11" ht="62.25" customHeight="1">
      <c r="A6" s="197" t="s">
        <v>25</v>
      </c>
      <c r="B6" s="197"/>
      <c r="C6" s="197" t="s">
        <v>42</v>
      </c>
      <c r="D6" s="197" t="s">
        <v>1</v>
      </c>
      <c r="E6" s="197" t="s">
        <v>2</v>
      </c>
      <c r="F6" s="197" t="s">
        <v>3</v>
      </c>
      <c r="G6" s="243" t="s">
        <v>121</v>
      </c>
      <c r="H6" s="243" t="s">
        <v>122</v>
      </c>
      <c r="I6" s="248" t="s">
        <v>105</v>
      </c>
      <c r="J6" s="248" t="s">
        <v>6</v>
      </c>
      <c r="K6" s="248" t="s">
        <v>7</v>
      </c>
    </row>
    <row r="7" spans="1:11" ht="39.75" customHeight="1">
      <c r="A7" s="65" t="s">
        <v>30</v>
      </c>
      <c r="B7" s="65" t="s">
        <v>26</v>
      </c>
      <c r="C7" s="250"/>
      <c r="D7" s="198" t="s">
        <v>4</v>
      </c>
      <c r="E7" s="198" t="s">
        <v>37</v>
      </c>
      <c r="F7" s="198"/>
      <c r="G7" s="244"/>
      <c r="H7" s="244"/>
      <c r="I7" s="249"/>
      <c r="J7" s="249"/>
      <c r="K7" s="249"/>
    </row>
    <row r="8" spans="1:11" ht="15">
      <c r="A8" s="255" t="s">
        <v>106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</row>
    <row r="9" spans="1:11" ht="15">
      <c r="A9" s="257" t="s">
        <v>29</v>
      </c>
      <c r="B9" s="257" t="s">
        <v>23</v>
      </c>
      <c r="C9" s="257" t="s">
        <v>82</v>
      </c>
      <c r="D9" s="189" t="s">
        <v>88</v>
      </c>
      <c r="E9" s="79" t="s">
        <v>107</v>
      </c>
      <c r="F9" s="65" t="s">
        <v>108</v>
      </c>
      <c r="G9" s="108">
        <v>44</v>
      </c>
      <c r="H9" s="108">
        <v>44</v>
      </c>
      <c r="I9" s="108">
        <v>44</v>
      </c>
      <c r="J9" s="80">
        <f>I9/G9*100</f>
        <v>100</v>
      </c>
      <c r="K9" s="80">
        <f>I9/H9*100</f>
        <v>100</v>
      </c>
    </row>
    <row r="10" spans="1:11" ht="51">
      <c r="A10" s="258"/>
      <c r="B10" s="258"/>
      <c r="C10" s="258"/>
      <c r="D10" s="190"/>
      <c r="E10" s="81" t="s">
        <v>109</v>
      </c>
      <c r="F10" s="82" t="s">
        <v>5</v>
      </c>
      <c r="G10" s="83">
        <v>170</v>
      </c>
      <c r="H10" s="83">
        <v>170</v>
      </c>
      <c r="I10" s="83">
        <v>170</v>
      </c>
      <c r="J10" s="80">
        <f>I10/G10*100</f>
        <v>100</v>
      </c>
      <c r="K10" s="80">
        <f>I10/H10*100</f>
        <v>100</v>
      </c>
    </row>
    <row r="11" spans="1:11" ht="24">
      <c r="A11" s="251" t="s">
        <v>29</v>
      </c>
      <c r="B11" s="251" t="s">
        <v>23</v>
      </c>
      <c r="C11" s="252">
        <v>938</v>
      </c>
      <c r="D11" s="253" t="s">
        <v>98</v>
      </c>
      <c r="E11" s="84" t="s">
        <v>112</v>
      </c>
      <c r="F11" s="85" t="s">
        <v>110</v>
      </c>
      <c r="G11" s="109">
        <v>1111</v>
      </c>
      <c r="H11" s="109">
        <v>1111</v>
      </c>
      <c r="I11" s="109">
        <v>1111</v>
      </c>
      <c r="J11" s="80">
        <f>I11/G11*100</f>
        <v>100</v>
      </c>
      <c r="K11" s="80">
        <f>I11/H11*100</f>
        <v>100</v>
      </c>
    </row>
    <row r="12" spans="1:11" ht="48">
      <c r="A12" s="251"/>
      <c r="B12" s="251"/>
      <c r="C12" s="252"/>
      <c r="D12" s="254"/>
      <c r="E12" s="86" t="s">
        <v>143</v>
      </c>
      <c r="F12" s="87" t="s">
        <v>111</v>
      </c>
      <c r="G12" s="83">
        <v>62628.4</v>
      </c>
      <c r="H12" s="83">
        <v>62878.4</v>
      </c>
      <c r="I12" s="83">
        <v>61536.9</v>
      </c>
      <c r="J12" s="80">
        <f>I12/G12*100</f>
        <v>98.25718044848662</v>
      </c>
      <c r="K12" s="80">
        <f>I12/H12*100</f>
        <v>97.86651695971908</v>
      </c>
    </row>
    <row r="14" spans="4:6" ht="15">
      <c r="D14" s="110"/>
      <c r="E14" s="110"/>
      <c r="F14" s="110"/>
    </row>
  </sheetData>
  <sheetProtection/>
  <mergeCells count="21">
    <mergeCell ref="B9:B10"/>
    <mergeCell ref="K6:K7"/>
    <mergeCell ref="J6:J7"/>
    <mergeCell ref="C6:C7"/>
    <mergeCell ref="A11:A12"/>
    <mergeCell ref="B11:B12"/>
    <mergeCell ref="C11:C12"/>
    <mergeCell ref="D11:D12"/>
    <mergeCell ref="A8:K8"/>
    <mergeCell ref="A9:A10"/>
    <mergeCell ref="C9:C10"/>
    <mergeCell ref="H6:H7"/>
    <mergeCell ref="D9:D10"/>
    <mergeCell ref="A3:K3"/>
    <mergeCell ref="E4:G4"/>
    <mergeCell ref="A6:B6"/>
    <mergeCell ref="E6:E7"/>
    <mergeCell ref="F6:F7"/>
    <mergeCell ref="G6:G7"/>
    <mergeCell ref="I6:I7"/>
    <mergeCell ref="D6:D7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9">
      <selection activeCell="H19" sqref="H19"/>
    </sheetView>
  </sheetViews>
  <sheetFormatPr defaultColWidth="8.8515625" defaultRowHeight="15"/>
  <cols>
    <col min="1" max="1" width="3.57421875" style="28" customWidth="1"/>
    <col min="2" max="2" width="3.7109375" style="28" customWidth="1"/>
    <col min="3" max="3" width="3.57421875" style="28" customWidth="1"/>
    <col min="4" max="4" width="36.28125" style="28" customWidth="1"/>
    <col min="5" max="5" width="10.140625" style="28" customWidth="1"/>
    <col min="6" max="9" width="10.421875" style="28" customWidth="1"/>
    <col min="10" max="10" width="10.7109375" style="28" customWidth="1"/>
    <col min="11" max="11" width="28.57421875" style="28" customWidth="1"/>
    <col min="12" max="12" width="8.8515625" style="46" customWidth="1"/>
    <col min="13" max="16384" width="8.8515625" style="28" customWidth="1"/>
  </cols>
  <sheetData>
    <row r="1" spans="1:11" ht="6" customHeight="1">
      <c r="A1" s="1"/>
      <c r="B1" s="5"/>
      <c r="C1" s="5"/>
      <c r="D1" s="5"/>
      <c r="E1" s="5"/>
      <c r="F1" s="5"/>
      <c r="G1" s="5"/>
      <c r="H1" s="5"/>
      <c r="I1" s="3"/>
      <c r="J1" s="3"/>
      <c r="K1" s="3"/>
    </row>
    <row r="2" spans="1:11" ht="15.75" customHeight="1">
      <c r="A2" s="1"/>
      <c r="B2" s="234" t="s">
        <v>59</v>
      </c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3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s="29" customFormat="1" ht="39" customHeight="1">
      <c r="A4" s="239" t="s">
        <v>25</v>
      </c>
      <c r="B4" s="259"/>
      <c r="C4" s="239" t="s">
        <v>32</v>
      </c>
      <c r="D4" s="239" t="s">
        <v>33</v>
      </c>
      <c r="E4" s="239" t="s">
        <v>34</v>
      </c>
      <c r="F4" s="239" t="s">
        <v>35</v>
      </c>
      <c r="G4" s="239"/>
      <c r="H4" s="239"/>
      <c r="I4" s="241" t="s">
        <v>79</v>
      </c>
      <c r="J4" s="241" t="s">
        <v>72</v>
      </c>
      <c r="K4" s="241" t="s">
        <v>73</v>
      </c>
      <c r="L4" s="47"/>
    </row>
    <row r="5" spans="1:12" s="29" customFormat="1" ht="28.5" customHeight="1">
      <c r="A5" s="259"/>
      <c r="B5" s="259"/>
      <c r="C5" s="239"/>
      <c r="D5" s="239"/>
      <c r="E5" s="239"/>
      <c r="F5" s="239" t="s">
        <v>70</v>
      </c>
      <c r="G5" s="239" t="s">
        <v>69</v>
      </c>
      <c r="H5" s="239" t="s">
        <v>71</v>
      </c>
      <c r="I5" s="262"/>
      <c r="J5" s="262"/>
      <c r="K5" s="264"/>
      <c r="L5" s="47"/>
    </row>
    <row r="6" spans="1:12" s="29" customFormat="1" ht="30.75" customHeight="1">
      <c r="A6" s="19" t="s">
        <v>30</v>
      </c>
      <c r="B6" s="19" t="s">
        <v>26</v>
      </c>
      <c r="C6" s="239"/>
      <c r="D6" s="259"/>
      <c r="E6" s="259"/>
      <c r="F6" s="239"/>
      <c r="G6" s="239"/>
      <c r="H6" s="239"/>
      <c r="I6" s="263"/>
      <c r="J6" s="263"/>
      <c r="K6" s="265"/>
      <c r="L6" s="47"/>
    </row>
    <row r="7" spans="1:11" ht="13.5" customHeight="1">
      <c r="A7" s="7" t="s">
        <v>24</v>
      </c>
      <c r="B7" s="7" t="s">
        <v>23</v>
      </c>
      <c r="C7" s="8">
        <v>3</v>
      </c>
      <c r="D7" s="59">
        <v>4</v>
      </c>
      <c r="E7" s="59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15">
        <v>11</v>
      </c>
    </row>
    <row r="8" spans="1:11" ht="15">
      <c r="A8" s="9" t="s">
        <v>29</v>
      </c>
      <c r="B8" s="7" t="s">
        <v>23</v>
      </c>
      <c r="C8" s="8"/>
      <c r="D8" s="260" t="s">
        <v>101</v>
      </c>
      <c r="E8" s="261"/>
      <c r="F8" s="261"/>
      <c r="G8" s="261"/>
      <c r="H8" s="261"/>
      <c r="I8" s="261"/>
      <c r="J8" s="261"/>
      <c r="K8" s="261"/>
    </row>
    <row r="9" spans="1:11" ht="24">
      <c r="A9" s="30" t="s">
        <v>29</v>
      </c>
      <c r="B9" s="7" t="s">
        <v>23</v>
      </c>
      <c r="C9" s="6">
        <v>1</v>
      </c>
      <c r="D9" s="113" t="s">
        <v>146</v>
      </c>
      <c r="E9" s="31" t="s">
        <v>145</v>
      </c>
      <c r="F9" s="126" t="s">
        <v>256</v>
      </c>
      <c r="G9" s="126">
        <v>14</v>
      </c>
      <c r="H9" s="41">
        <v>14</v>
      </c>
      <c r="I9" s="45">
        <v>1</v>
      </c>
      <c r="J9" s="20">
        <v>100.72</v>
      </c>
      <c r="K9" s="8"/>
    </row>
    <row r="10" spans="1:11" ht="36">
      <c r="A10" s="30" t="s">
        <v>29</v>
      </c>
      <c r="B10" s="7" t="s">
        <v>23</v>
      </c>
      <c r="C10" s="6">
        <v>2</v>
      </c>
      <c r="D10" s="113" t="s">
        <v>147</v>
      </c>
      <c r="E10" s="6" t="s">
        <v>145</v>
      </c>
      <c r="F10" s="126" t="s">
        <v>257</v>
      </c>
      <c r="G10" s="126">
        <v>37.8</v>
      </c>
      <c r="H10" s="41">
        <v>41.34</v>
      </c>
      <c r="I10" s="45">
        <v>1.09</v>
      </c>
      <c r="J10" s="20">
        <v>113.89</v>
      </c>
      <c r="K10" s="8" t="s">
        <v>148</v>
      </c>
    </row>
    <row r="11" spans="1:11" ht="48.75" thickBot="1">
      <c r="A11" s="30" t="s">
        <v>29</v>
      </c>
      <c r="B11" s="7" t="s">
        <v>23</v>
      </c>
      <c r="C11" s="6">
        <v>3</v>
      </c>
      <c r="D11" s="111" t="s">
        <v>149</v>
      </c>
      <c r="E11" s="6" t="s">
        <v>145</v>
      </c>
      <c r="F11" s="126" t="s">
        <v>258</v>
      </c>
      <c r="G11" s="126" t="s">
        <v>254</v>
      </c>
      <c r="H11" s="126">
        <v>44.5</v>
      </c>
      <c r="I11" s="45">
        <v>1</v>
      </c>
      <c r="J11" s="20">
        <v>102.3</v>
      </c>
      <c r="K11" s="8"/>
    </row>
    <row r="12" spans="1:11" ht="60">
      <c r="A12" s="30"/>
      <c r="B12" s="7"/>
      <c r="C12" s="6">
        <v>1</v>
      </c>
      <c r="D12" s="112" t="s">
        <v>150</v>
      </c>
      <c r="E12" s="27" t="s">
        <v>145</v>
      </c>
      <c r="F12" s="127" t="s">
        <v>259</v>
      </c>
      <c r="G12" s="128" t="s">
        <v>255</v>
      </c>
      <c r="H12" s="7" t="s">
        <v>84</v>
      </c>
      <c r="I12" s="45">
        <v>1.04</v>
      </c>
      <c r="J12" s="20">
        <v>105.77</v>
      </c>
      <c r="K12" s="32"/>
    </row>
    <row r="13" spans="1:11" ht="24">
      <c r="A13" s="30"/>
      <c r="B13" s="7"/>
      <c r="C13" s="6">
        <v>2</v>
      </c>
      <c r="D13" s="112" t="s">
        <v>151</v>
      </c>
      <c r="E13" s="26" t="s">
        <v>153</v>
      </c>
      <c r="F13" s="126" t="s">
        <v>260</v>
      </c>
      <c r="G13" s="129">
        <v>135</v>
      </c>
      <c r="H13" s="6">
        <v>140</v>
      </c>
      <c r="I13" s="45">
        <v>1.04</v>
      </c>
      <c r="J13" s="20">
        <v>104.48</v>
      </c>
      <c r="K13" s="32"/>
    </row>
    <row r="14" spans="1:11" ht="36.75" thickBot="1">
      <c r="A14" s="30"/>
      <c r="B14" s="7"/>
      <c r="C14" s="6">
        <v>3</v>
      </c>
      <c r="D14" s="111" t="s">
        <v>152</v>
      </c>
      <c r="E14" s="27" t="s">
        <v>145</v>
      </c>
      <c r="F14" s="127">
        <v>50</v>
      </c>
      <c r="G14" s="128">
        <v>50</v>
      </c>
      <c r="H14" s="7">
        <v>50</v>
      </c>
      <c r="I14" s="126" t="s">
        <v>310</v>
      </c>
      <c r="J14" s="20">
        <v>100</v>
      </c>
      <c r="K14" s="32"/>
    </row>
    <row r="15" spans="3:12" s="172" customFormat="1" ht="15">
      <c r="C15" s="173"/>
      <c r="D15" s="173" t="s">
        <v>211</v>
      </c>
      <c r="E15" s="173"/>
      <c r="F15" s="173"/>
      <c r="G15" s="173"/>
      <c r="H15" s="173"/>
      <c r="I15" s="173"/>
      <c r="J15" s="173"/>
      <c r="K15" s="173"/>
      <c r="L15" s="174"/>
    </row>
    <row r="16" spans="1:11" ht="48">
      <c r="A16" s="30" t="s">
        <v>29</v>
      </c>
      <c r="B16" s="7" t="s">
        <v>161</v>
      </c>
      <c r="C16" s="27">
        <v>1</v>
      </c>
      <c r="D16" s="112" t="s">
        <v>302</v>
      </c>
      <c r="E16" s="175" t="s">
        <v>145</v>
      </c>
      <c r="F16" s="127" t="s">
        <v>303</v>
      </c>
      <c r="G16" s="176" t="s">
        <v>304</v>
      </c>
      <c r="H16" s="176" t="s">
        <v>304</v>
      </c>
      <c r="I16" s="45">
        <v>1</v>
      </c>
      <c r="J16" s="20" t="s">
        <v>305</v>
      </c>
      <c r="K16" s="32"/>
    </row>
    <row r="17" spans="1:11" ht="24">
      <c r="A17" s="30"/>
      <c r="B17" s="7"/>
      <c r="C17" s="27">
        <v>2</v>
      </c>
      <c r="D17" s="112" t="s">
        <v>306</v>
      </c>
      <c r="E17" s="175" t="s">
        <v>307</v>
      </c>
      <c r="F17" s="127" t="s">
        <v>308</v>
      </c>
      <c r="G17" s="176" t="s">
        <v>309</v>
      </c>
      <c r="H17" s="176" t="s">
        <v>309</v>
      </c>
      <c r="I17" s="45">
        <v>1</v>
      </c>
      <c r="J17" s="20">
        <v>100.28</v>
      </c>
      <c r="K17" s="32"/>
    </row>
  </sheetData>
  <sheetProtection/>
  <mergeCells count="13">
    <mergeCell ref="D8:K8"/>
    <mergeCell ref="I4:I6"/>
    <mergeCell ref="J4:J6"/>
    <mergeCell ref="K4:K6"/>
    <mergeCell ref="B2:K2"/>
    <mergeCell ref="F5:F6"/>
    <mergeCell ref="G5:G6"/>
    <mergeCell ref="A4:B5"/>
    <mergeCell ref="H5:H6"/>
    <mergeCell ref="F4:H4"/>
    <mergeCell ref="C4:C6"/>
    <mergeCell ref="D4:D6"/>
    <mergeCell ref="E4:E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7.8515625" style="0" customWidth="1"/>
    <col min="2" max="2" width="45.7109375" style="0" customWidth="1"/>
    <col min="3" max="3" width="19.28125" style="0" customWidth="1"/>
    <col min="4" max="4" width="14.00390625" style="0" customWidth="1"/>
    <col min="5" max="5" width="48.57421875" style="0" customWidth="1"/>
    <col min="6" max="9" width="8.28125" style="0" customWidth="1"/>
    <col min="10" max="10" width="18.00390625" style="0" customWidth="1"/>
  </cols>
  <sheetData>
    <row r="1" spans="1:8" s="10" customFormat="1" ht="13.5" customHeight="1">
      <c r="A1" s="5"/>
      <c r="B1" s="5"/>
      <c r="C1" s="5"/>
      <c r="D1" s="5"/>
      <c r="E1" s="5"/>
      <c r="F1" s="5"/>
      <c r="G1" s="5"/>
      <c r="H1" s="3"/>
    </row>
    <row r="2" spans="1:9" s="10" customFormat="1" ht="13.5" customHeight="1">
      <c r="A2" s="266" t="s">
        <v>60</v>
      </c>
      <c r="B2" s="266"/>
      <c r="C2" s="266"/>
      <c r="D2" s="266"/>
      <c r="E2" s="266"/>
      <c r="F2" s="14"/>
      <c r="G2" s="14"/>
      <c r="H2" s="14"/>
      <c r="I2" s="14"/>
    </row>
    <row r="3" spans="1:9" s="10" customFormat="1" ht="13.5" customHeight="1">
      <c r="A3" s="5"/>
      <c r="B3" s="4"/>
      <c r="C3" s="4"/>
      <c r="D3" s="4"/>
      <c r="E3" s="4"/>
      <c r="F3" s="4"/>
      <c r="G3" s="4"/>
      <c r="H3" s="4"/>
      <c r="I3" s="4"/>
    </row>
    <row r="4" spans="1:5" s="13" customFormat="1" ht="32.25" customHeight="1">
      <c r="A4" s="12" t="s">
        <v>32</v>
      </c>
      <c r="B4" s="12" t="s">
        <v>61</v>
      </c>
      <c r="C4" s="12" t="s">
        <v>62</v>
      </c>
      <c r="D4" s="12" t="s">
        <v>63</v>
      </c>
      <c r="E4" s="12" t="s">
        <v>64</v>
      </c>
    </row>
    <row r="5" spans="1:5" ht="15">
      <c r="A5" s="11">
        <v>1</v>
      </c>
      <c r="B5" s="11" t="s">
        <v>9</v>
      </c>
      <c r="C5" s="42">
        <v>43495</v>
      </c>
      <c r="D5" s="11">
        <v>205</v>
      </c>
      <c r="E5" s="11" t="s">
        <v>144</v>
      </c>
    </row>
    <row r="6" spans="1:5" ht="20.25" customHeight="1">
      <c r="A6" s="11">
        <v>2</v>
      </c>
      <c r="B6" s="11" t="s">
        <v>9</v>
      </c>
      <c r="C6" s="42">
        <v>43665</v>
      </c>
      <c r="D6" s="11">
        <v>1247</v>
      </c>
      <c r="E6" s="11" t="s">
        <v>144</v>
      </c>
    </row>
  </sheetData>
  <sheetProtection/>
  <mergeCells count="1">
    <mergeCell ref="A2:E2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4">
      <selection activeCell="G9" sqref="G9"/>
    </sheetView>
  </sheetViews>
  <sheetFormatPr defaultColWidth="15.57421875" defaultRowHeight="15"/>
  <cols>
    <col min="1" max="2" width="5.140625" style="33" customWidth="1"/>
    <col min="3" max="3" width="26.7109375" style="33" customWidth="1"/>
    <col min="4" max="4" width="19.140625" style="33" customWidth="1"/>
    <col min="5" max="5" width="16.7109375" style="33" customWidth="1"/>
    <col min="6" max="6" width="10.8515625" style="33" customWidth="1"/>
    <col min="7" max="7" width="10.421875" style="33" customWidth="1"/>
    <col min="8" max="8" width="9.8515625" style="33" customWidth="1"/>
    <col min="9" max="9" width="10.7109375" style="33" customWidth="1"/>
    <col min="10" max="10" width="11.28125" style="33" customWidth="1"/>
    <col min="11" max="16384" width="15.57421875" style="33" customWidth="1"/>
  </cols>
  <sheetData>
    <row r="1" spans="1:10" ht="15">
      <c r="A1" s="267" t="s">
        <v>76</v>
      </c>
      <c r="B1" s="267"/>
      <c r="C1" s="267"/>
      <c r="D1" s="267"/>
      <c r="E1" s="267"/>
      <c r="F1" s="267"/>
      <c r="G1" s="267"/>
      <c r="H1" s="267"/>
      <c r="I1" s="267"/>
      <c r="J1" s="267"/>
    </row>
    <row r="3" spans="1:10" s="34" customFormat="1" ht="66.75" customHeight="1">
      <c r="A3" s="239" t="s">
        <v>25</v>
      </c>
      <c r="B3" s="239"/>
      <c r="C3" s="270" t="s">
        <v>48</v>
      </c>
      <c r="D3" s="268" t="s">
        <v>10</v>
      </c>
      <c r="E3" s="269" t="s">
        <v>11</v>
      </c>
      <c r="F3" s="36" t="s">
        <v>12</v>
      </c>
      <c r="G3" s="36" t="s">
        <v>13</v>
      </c>
      <c r="H3" s="36" t="s">
        <v>14</v>
      </c>
      <c r="I3" s="36" t="s">
        <v>15</v>
      </c>
      <c r="J3" s="36" t="s">
        <v>16</v>
      </c>
    </row>
    <row r="4" spans="1:10" s="34" customFormat="1" ht="14.25" customHeight="1">
      <c r="A4" s="19" t="s">
        <v>30</v>
      </c>
      <c r="B4" s="19" t="s">
        <v>26</v>
      </c>
      <c r="C4" s="270"/>
      <c r="D4" s="268"/>
      <c r="E4" s="269"/>
      <c r="F4" s="35" t="s">
        <v>17</v>
      </c>
      <c r="G4" s="35" t="s">
        <v>18</v>
      </c>
      <c r="H4" s="35" t="s">
        <v>19</v>
      </c>
      <c r="I4" s="35" t="s">
        <v>20</v>
      </c>
      <c r="J4" s="35" t="s">
        <v>21</v>
      </c>
    </row>
    <row r="5" spans="1:10" s="34" customFormat="1" ht="15" customHeight="1">
      <c r="A5" s="19" t="s">
        <v>24</v>
      </c>
      <c r="B5" s="19" t="s">
        <v>23</v>
      </c>
      <c r="C5" s="60">
        <v>3</v>
      </c>
      <c r="D5" s="35">
        <v>4</v>
      </c>
      <c r="E5" s="36">
        <v>5</v>
      </c>
      <c r="F5" s="35" t="s">
        <v>78</v>
      </c>
      <c r="G5" s="35">
        <v>7</v>
      </c>
      <c r="H5" s="35">
        <v>8</v>
      </c>
      <c r="I5" s="35">
        <v>9</v>
      </c>
      <c r="J5" s="35" t="s">
        <v>77</v>
      </c>
    </row>
    <row r="6" spans="1:10" ht="93.75" customHeight="1">
      <c r="A6" s="39" t="s">
        <v>29</v>
      </c>
      <c r="B6" s="39"/>
      <c r="C6" s="38" t="s">
        <v>198</v>
      </c>
      <c r="D6" s="37" t="s">
        <v>199</v>
      </c>
      <c r="E6" s="37" t="s">
        <v>89</v>
      </c>
      <c r="F6" s="178">
        <f>G6*J6</f>
        <v>0.9504412763068568</v>
      </c>
      <c r="G6" s="178">
        <v>1</v>
      </c>
      <c r="H6" s="178">
        <f>14/15</f>
        <v>0.9333333333333333</v>
      </c>
      <c r="I6" s="178">
        <v>0.982</v>
      </c>
      <c r="J6" s="178">
        <f>H6/I6</f>
        <v>0.9504412763068568</v>
      </c>
    </row>
    <row r="7" spans="1:10" ht="90.75" customHeight="1">
      <c r="A7" s="39" t="s">
        <v>29</v>
      </c>
      <c r="B7" s="39" t="s">
        <v>23</v>
      </c>
      <c r="C7" s="40" t="s">
        <v>101</v>
      </c>
      <c r="D7" s="37" t="s">
        <v>199</v>
      </c>
      <c r="E7" s="37" t="s">
        <v>89</v>
      </c>
      <c r="F7" s="178">
        <f>G7*J7</f>
        <v>0.9399968666771111</v>
      </c>
      <c r="G7" s="178">
        <v>1</v>
      </c>
      <c r="H7" s="178">
        <f>12/13</f>
        <v>0.9230769230769231</v>
      </c>
      <c r="I7" s="178">
        <v>0.982</v>
      </c>
      <c r="J7" s="178">
        <f>H7/I7</f>
        <v>0.9399968666771111</v>
      </c>
    </row>
    <row r="8" spans="1:10" ht="90.75" customHeight="1">
      <c r="A8" s="39" t="s">
        <v>29</v>
      </c>
      <c r="B8" s="39" t="s">
        <v>161</v>
      </c>
      <c r="C8" s="40" t="s">
        <v>213</v>
      </c>
      <c r="D8" s="37" t="s">
        <v>199</v>
      </c>
      <c r="E8" s="37" t="s">
        <v>89</v>
      </c>
      <c r="F8" s="178">
        <f>G8*J8</f>
        <v>1</v>
      </c>
      <c r="G8" s="178">
        <v>1</v>
      </c>
      <c r="H8" s="178">
        <f>2/2</f>
        <v>1</v>
      </c>
      <c r="I8" s="178">
        <v>1</v>
      </c>
      <c r="J8" s="178">
        <f>H8/I8</f>
        <v>1</v>
      </c>
    </row>
    <row r="9" s="61" customFormat="1" ht="14.25">
      <c r="B9" s="62"/>
    </row>
  </sheetData>
  <sheetProtection/>
  <mergeCells count="5">
    <mergeCell ref="A1:J1"/>
    <mergeCell ref="D3:D4"/>
    <mergeCell ref="E3:E4"/>
    <mergeCell ref="A3:B3"/>
    <mergeCell ref="C3:C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2016-03-02T12:08:43Z</cp:lastPrinted>
  <dcterms:created xsi:type="dcterms:W3CDTF">2006-09-28T05:33:49Z</dcterms:created>
  <dcterms:modified xsi:type="dcterms:W3CDTF">2020-03-20T10:36:43Z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